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доходы 2021_2023" sheetId="1" r:id="rId1"/>
  </sheets>
  <definedNames>
    <definedName name="_xlnm.Print_Area" localSheetId="0">'доходы 2021_2023'!$A$1:$E$210</definedName>
    <definedName name="_xlnm.Print_Titles" localSheetId="0">'доходы 2021_2023'!$10:$11</definedName>
  </definedNames>
  <calcPr fullCalcOnLoad="1"/>
</workbook>
</file>

<file path=xl/sharedStrings.xml><?xml version="1.0" encoding="utf-8"?>
<sst xmlns="http://schemas.openxmlformats.org/spreadsheetml/2006/main" count="400" uniqueCount="352">
  <si>
    <t>Приложение 1</t>
  </si>
  <si>
    <t xml:space="preserve">к решению Совета депутатов городского округа Фрязино </t>
  </si>
  <si>
    <t>От  30.11.2021    № 121/27</t>
  </si>
  <si>
    <t>"О внесении изменений в решение Совета депутатов городского округа Фрязино от 16.12.2020 № 27/8 "О бюджете городского округа Фрязино на 2021 год и на плановый период 2022 и 2023 годов"</t>
  </si>
  <si>
    <t xml:space="preserve">ПОСТУПЛЕНИЕ ДОХОДОВ В БЮДЖЕТ ГОРОДСКОГО ОКРУГА ФРЯЗИНО </t>
  </si>
  <si>
    <t xml:space="preserve"> НА 2021 ГОД И НА ПЛАНОВЫЙ ПЕРИОД 2022 И 2023 ГОДОВ</t>
  </si>
  <si>
    <t>Наименования</t>
  </si>
  <si>
    <t>Коды</t>
  </si>
  <si>
    <t>Сумма (тыс. руб.)</t>
  </si>
  <si>
    <t>2021 год</t>
  </si>
  <si>
    <t>2022 год</t>
  </si>
  <si>
    <t>2023 год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</si>
  <si>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</si>
  <si>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</si>
  <si>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</si>
  <si>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</si>
  <si>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</si>
  <si>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</si>
  <si>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</si>
  <si>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</si>
  <si>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</si>
  <si>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</si>
  <si>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</si>
  <si>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</si>
  <si>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</si>
  <si>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</si>
  <si>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</si>
  <si>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</si>
  <si>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</si>
  <si>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</si>
  <si>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</si>
  <si>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</si>
  <si>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</si>
  <si>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</si>
  <si>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</si>
  <si>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</si>
  <si>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</si>
  <si>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</si>
  <si>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</si>
  <si>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</si>
  <si>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</si>
  <si>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</si>
  <si>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</si>
  <si>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</si>
  <si>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</si>
  <si>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</si>
  <si>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</si>
  <si>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</si>
  <si>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</si>
  <si>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</si>
  <si>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</si>
  <si>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</si>
  <si>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</si>
  <si>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</si>
  <si>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</si>
  <si>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</si>
  <si>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</si>
  <si>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</si>
  <si>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</si>
  <si>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</si>
  <si>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</si>
  <si>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</si>
  <si>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</si>
  <si>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</si>
  <si>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</si>
  <si>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</si>
  <si>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</si>
  <si>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 с организаций</t>
  </si>
  <si>
    <t>000 1 06 06030 00 0000 110</t>
  </si>
  <si>
    <t>Земельный налог с организаций, обладающих земельным участком, расположенным в границах городских округов</t>
  </si>
  <si>
    <t>000 1 06 06032 04 0000 110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</si>
  <si>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</si>
  <si>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</si>
  <si>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городских округов</t>
  </si>
  <si>
    <t>000 1 06 06042 04 0000 110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</si>
  <si>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</si>
  <si>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</si>
  <si>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</si>
  <si>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</si>
  <si>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</si>
  <si>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000 1 08 03010 01 0000 110</t>
  </si>
  <si>
    <t>Государственная пошлина за 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</si>
  <si>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</si>
  <si>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</si>
  <si>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</si>
  <si>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</si>
  <si>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</si>
  <si>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</si>
  <si>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</si>
  <si>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</si>
  <si>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</si>
  <si>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</si>
  <si>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</si>
  <si>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Доходы от использования имущества, находящегося в государственной и муниципальной собственности</t>
  </si>
  <si>
    <t xml:space="preserve">000 1 11 00000 00 0000 000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</si>
  <si>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</si>
  <si>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</si>
  <si>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</si>
  <si>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</si>
  <si>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 xml:space="preserve">Доходы, получаемые в виде арендной платы за земельные участки, государственная собственность на которые не разграничена, и которые расположены  в границах городских округов, а также средства от продажи права на заключение договоров аренды указанных земельных участков </t>
  </si>
  <si>
    <t>000 1 11 05012 04 0000 120</t>
  </si>
  <si>
    <t>Доходы, получаемые в виде арендной платы за земли после разграничения государственной собственности на  землю, а также средства от продажи права на   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</si>
  <si>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</si>
  <si>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 земельных участков муниципальных бюджетных и автономных учреждений)</t>
  </si>
  <si>
    <t>000 1 11 05024 04 0000 120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</si>
  <si>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</si>
  <si>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</si>
  <si>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</si>
  <si>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</si>
  <si>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</si>
  <si>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</si>
  <si>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</si>
  <si>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</si>
  <si>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</si>
  <si>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</si>
  <si>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</si>
  <si>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</si>
  <si>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</si>
  <si>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</si>
  <si>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в том числе: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</si>
  <si>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 помещением (плата за наем) в муниципальном жилищном фонде)</t>
  </si>
  <si>
    <t>000 1 11 09044 04 0002 120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</si>
  <si>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</si>
  <si>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000 1 11 09080 00 0000 120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</si>
  <si>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 государственная собственность на которые не разграничена</t>
  </si>
  <si>
    <t>000 1 11 09080 04 0000 120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</si>
  <si>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 государственная собственность на которые не разграничена (плата по договорам на установку и эксплуатацию рекламных конструкций)</t>
  </si>
  <si>
    <t>000 1 11 09080 04 0003 120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</si>
  <si>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 государственная собственность на которые не разграничена (плата за право на заключение договора на размещение и эксплуатацию нестационарного торгового объекта)</t>
  </si>
  <si>
    <t>000 1 11 09080 04 0009 120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</si>
  <si>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</si>
  <si>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</si>
  <si>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</si>
  <si>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</si>
  <si>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</si>
  <si>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</si>
  <si>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</si>
  <si>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</si>
  <si>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</si>
  <si>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</si>
  <si>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 xml:space="preserve">Плата за размещение отходов производства </t>
  </si>
  <si>
    <t>000 1 12 01041 01 0000 120</t>
  </si>
  <si>
    <t>Плата за размещение твердых коммунальных отходов</t>
  </si>
  <si>
    <t>000 1 12 04042 01 0000 120</t>
  </si>
  <si>
    <t>Доходы от оказания платных услуг 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</si>
  <si>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</si>
  <si>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</si>
  <si>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</si>
  <si>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</si>
  <si>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</si>
  <si>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городских округов</t>
  </si>
  <si>
    <t>000 1 13 02994 04 0000 130</t>
  </si>
  <si>
    <t>Прочие доходы от компенсации затрат бюджетов городских округов (средства компенсации родителей (законных представителей) стоимости путевок для организации отдыха детей в каникулярное время)</t>
  </si>
  <si>
    <t>000 1 13 02994 04 0011 130</t>
  </si>
  <si>
    <t>Доходы от продажи материальных и нематериальных активов</t>
  </si>
  <si>
    <t>000 1 14 00000 00 0000 000</t>
  </si>
  <si>
    <r>
      <rPr>
        <sz val="10"/>
        <color indexed="8"/>
        <rFont val="Times New Roman Cyr"/>
        <family val="0"/>
      </rPr>
      <t>Доходы от реализации имущества, находящегося в государственной и муниципальной собственности</t>
    </r>
    <r>
      <rPr>
        <u val="single"/>
        <sz val="12"/>
        <color indexed="8"/>
        <rFont val="Arial"/>
        <family val="0"/>
      </rPr>
      <t xml:space="preserve"> </t>
    </r>
    <r>
      <rPr>
        <sz val="12"/>
        <color indexed="8"/>
        <rFont val="Arial"/>
        <family val="0"/>
      </rPr>
      <t>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</t>
    </r>
    <r>
      <rPr>
        <u val="single"/>
        <sz val="12"/>
        <color indexed="8"/>
        <rFont val="Arial"/>
        <family val="0"/>
      </rPr>
      <t>)</t>
    </r>
  </si>
  <si>
    <t>000 1 14 02000 00 0000 000</t>
  </si>
  <si>
    <t>Доходы от реализации имущества, находящегося в собственности городских округов (за исключением движимого 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</si>
  <si>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</si>
  <si>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</si>
  <si>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</si>
  <si>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</si>
  <si>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</si>
  <si>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</si>
  <si>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</si>
  <si>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</si>
  <si>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000 1 14 06012 04 0000 430</t>
  </si>
  <si>
    <t>Штрафы, санкции, возмещение ущерба</t>
  </si>
  <si>
    <t>000 1 16 00000 00 0000 000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</si>
  <si>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</si>
  <si>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</si>
  <si>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</si>
  <si>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</si>
  <si>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</si>
  <si>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000 1 16 01154 01 0000 140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</si>
  <si>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</si>
  <si>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</si>
  <si>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</si>
  <si>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</si>
  <si>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</si>
  <si>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000 1 16 07000 01 0000 140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</si>
  <si>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 государственным (муниципальным) органом, казенным учреждением, Центральным банком Российской Федерации</t>
  </si>
  <si>
    <t>000 1 16 07090 00 0000 140</t>
  </si>
  <si>
    <t>Иные штрафы, нестойки,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</si>
  <si>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000 1 16 07090 04 0000 140</t>
  </si>
  <si>
    <t>Платежи в целях возмещения причиненного ущерба (убытков)</t>
  </si>
  <si>
    <t>000 1 16 10000 00 0000 140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</si>
  <si>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</si>
  <si>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</si>
  <si>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</si>
  <si>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</si>
  <si>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</si>
  <si>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000 1 16 10123 01 0041 140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</si>
  <si>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</si>
  <si>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</si>
  <si>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Прочие неналоговые доходы</t>
  </si>
  <si>
    <t>000 1 17 00000 00 0000 000</t>
  </si>
  <si>
    <t>000 1 17 05000 00 0000 180</t>
  </si>
  <si>
    <t>Прочие неналоговые доходы бюджетов городских округов</t>
  </si>
  <si>
    <t>000 1 17 05040 04 0000 180</t>
  </si>
  <si>
    <t>Прочие неналоговые доходы бюджетов городских округов (доходы от реализации инвестиционных контрактов на строительство объектов недвижимости)</t>
  </si>
  <si>
    <t>000 1 17 05040 04 0001 180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</si>
  <si>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</si>
  <si>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</si>
  <si>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</si>
  <si>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 xml:space="preserve">000 2 02 00000 00 0000 000 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</si>
  <si>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</si>
  <si>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</si>
  <si>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</si>
  <si>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</si>
  <si>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городских округов на выравнивание бюджетной обеспеченности из бюджета субъекта Российской Федерации</t>
  </si>
  <si>
    <t>000 2 02 15001 04 0000 150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</si>
  <si>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</si>
  <si>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</si>
  <si>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</si>
  <si>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000 2 02 20216 00 0000 150</t>
  </si>
  <si>
    <t xml:space="preserve"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</t>
  </si>
  <si>
    <t>000 2 02 20216 04 0000 150</t>
  </si>
  <si>
    <t>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</si>
  <si>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000 2 02 25208 00 0000 150</t>
  </si>
  <si>
    <t>Субсидии бюджетам городских округов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</si>
  <si>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000 2 02 25208 04 0000 150</t>
  </si>
  <si>
    <t>Субсидии бюджетам на строительство и реконструкцию (модернизацию) объектов питьевого водоснабжения</t>
  </si>
  <si>
    <t>000 2 02 25243 00 0000 150</t>
  </si>
  <si>
    <t>Субсидии бюджетам городских округов на строительство и реконструкцию (модернизацию) объектов питьевого водоснабжения</t>
  </si>
  <si>
    <t>000 2 02 25243 04 0000 150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</si>
  <si>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</si>
  <si>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</si>
  <si>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</si>
  <si>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000 2 02 25304 04 0000 150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</si>
  <si>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</si>
  <si>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</si>
  <si>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городских округов на реализацию мероприятий по обеспечению жильем молодых семей</t>
  </si>
  <si>
    <t>000 2 02 25497 04 0000 150</t>
  </si>
  <si>
    <t>Субсидия бюджетам на поддержку отрасли культуры</t>
  </si>
  <si>
    <t>000 2 02 25519 00 0000 150</t>
  </si>
  <si>
    <t>Субсидия бюджетам городских округов на поддержку отрасли культуры</t>
  </si>
  <si>
    <t>000 2 02 25519 04 0000 150</t>
  </si>
  <si>
    <t>Субсидии бюджетам на 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</si>
  <si>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000 2 02 25525 00 0000 150</t>
  </si>
  <si>
    <t>Субсидии бюджетам городских округов на 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</si>
  <si>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000 2 02 25525 04 0000 150</t>
  </si>
  <si>
    <t>Субсидии бюджетам на реализацию программ формирования современной городской среды</t>
  </si>
  <si>
    <t>000 2 02 25555 00 0000 150</t>
  </si>
  <si>
    <t>Субсидии бюджетам городских округов на реализацию программ формирования современной городской среды</t>
  </si>
  <si>
    <t>000 2 02 25555 04 0000 150</t>
  </si>
  <si>
    <t>Субсидии бюджетам на софинансирование капитальных вложений в объекты муниципальной собственности</t>
  </si>
  <si>
    <t>000 2 02 27112 00 0000 150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</si>
  <si>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</si>
  <si>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000 2 02 27112 04 0000 150</t>
  </si>
  <si>
    <t>Субсидии бюджетам городских округов на софинансирование капитальных вложений в объекты муниципальной собственности (субсидия на проектирование и строительство дошкольных образовательных организаций)</t>
  </si>
  <si>
    <t>Субсидии бюджетам городских округов на софинансирование капитальных вложений в объекты муниципальной собственности (субсидия на капитальные вложения в общеобразовательные организации в целях обеспечения односменного режима обучения)</t>
  </si>
  <si>
    <t>Прочие субсидии</t>
  </si>
  <si>
    <t>000 2 02 29999 00 0000 150</t>
  </si>
  <si>
    <t>Прочие субсидии бюджетам городских округов</t>
  </si>
  <si>
    <t>000 2 02 29999 04 0000 150</t>
  </si>
  <si>
    <t>Прочие субсидии бюджетам городских округов (субсидия на мероприятия по проведению капитального ремонта в муниципальных дошкольных образовательных организациях Московской области)</t>
  </si>
  <si>
    <t>Прочие субсидии бюджетам городских округов (субсидия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населения)</t>
  </si>
  <si>
    <t>Прочие субсидии бюджетам городских округов (субсидия на мероприятия по организации отдыха детей в каникулярное время)</t>
  </si>
  <si>
    <t>Прочие субсидии бюджетам городских округов (субсидия на компенсацию оплаты основного долга по ипотечному жилищному кредиту)</t>
  </si>
  <si>
    <t>Прочие субсидии бюджетам городских округов (субсидия на ремонт подъездов в многоквартирных домах)</t>
  </si>
  <si>
    <t>Прочие субсидии бюджетам городских округов (субсидия на обновление и техническое обслуживание (ремонт) средств (программного обеспечения и оборудования),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образования)</t>
  </si>
  <si>
    <t>Прочие субсидии бюджетам городских округов (субсидия на обеспечение организаций начального общего, основного общего и среднего общего образования, находящихся в  ведении органов местного самоуправления  муниципальных образований Московской области, доступом в информационно-телекоммуникационную сеть "Интернет")</t>
  </si>
  <si>
    <t>Прочие субсидии бюджетам городских округов (субсидия на оснащение планшетными компьютерами общеобразовательных организаций в Московской области)</t>
  </si>
  <si>
    <t>Прочие субсидии бюджетам городских округов (субсидия на оснащение мультимедийными проекторами и экранами для мультимедийных проекторов общеобразовательных организаций в Московской области)</t>
  </si>
  <si>
    <t xml:space="preserve">Прочие субсидии бюджетам городских округов (субсидия на организацию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в Московской области) </t>
  </si>
  <si>
    <t>Прочие субсидии бюджетам городских округов (субсидия на обустройство и установку детских игровых площадок на территории муниципальных образований Московской области)</t>
  </si>
  <si>
    <t>Прочие субсидии бюджетам городских округов (субсидия на ремонт дворовых территорий)</t>
  </si>
  <si>
    <t>Прочие субсидии бюджетам городских округов (субсидия на устройство и капитальный ремонт электросетевого хозяйства, систем наружного освещения в рамках реализации проекта "Светлый город")</t>
  </si>
  <si>
    <t>Прочие субсидии бюджетам городских округов (субсидия на ямочный ремонт асфальтового покрытия дворовых территорий)</t>
  </si>
  <si>
    <t>Прочие субсидии бюджетам городских округов (субсидия на дооснащение материально-техническими средствами -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услуг, а также их техническая поддержка</t>
  </si>
  <si>
    <t>Прочие субсидии бюджетам городских округов (субсидия устройство контейнерных площадок)</t>
  </si>
  <si>
    <t>Прочие субсидии бюджетам городских округов (субсидия на создание и ремонт пешеходных коммуникаций)</t>
  </si>
  <si>
    <t>Прочие субсидии бюджетам городских округов (субсидия на реализацию проектов граждан, сформированных в рамках практик инициативного бюджетирования)</t>
  </si>
  <si>
    <t>Прочие субсидии бюджетам городских округов (субсидия на установку, монтаж и настройку ip-камер,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образования)</t>
  </si>
  <si>
    <t>Прочие субсидии бюджетам городских округов (субсидия на комплексное благоустройство территорий муниципальных образований Московской области)</t>
  </si>
  <si>
    <t>Прочие субсидии бюджетам городских округов (субсидия на размещение общественных туалетов нестационарного типа на территориях общего пользования)</t>
  </si>
  <si>
    <t>Прочие субсидии бюджетам городских округов (субсидия на строительство и реконструкцию (модернизацию) объектов питьевого водоснабжения)</t>
  </si>
  <si>
    <t>Субвенции бюджетам бюджетной системы Российской Федерации</t>
  </si>
  <si>
    <t>000 2 02 30000 00 0000 150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</si>
  <si>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</si>
  <si>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000 2 02 30022 00 0000 150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</si>
  <si>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</si>
  <si>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000 2 02 30022 04 0000 150</t>
  </si>
  <si>
    <t>в том числе на :</t>
  </si>
  <si>
    <t>предоставление гражданам субсидий на оплату жилого помещения и коммунальных услуг</t>
  </si>
  <si>
    <t>обеспечение предоставления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</si>
  <si>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</si>
  <si>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</si>
  <si>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городских округов на выполнение передаваемых полномочий субъектов Российской Федерации</t>
  </si>
  <si>
    <t>000 2 02 30024 04 0000 150</t>
  </si>
  <si>
    <t>Субвенции бюджетам городских округов на выполнение передаваемых полномочий субъектов Российской Федерации (субвенции на осуществление переданных полномочий по временному  хранению, 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архивах)</t>
  </si>
  <si>
    <t>Субвенции бюджетам городских округов на выполнение передаваемых полномочий субъектов Российской Федерации (субвенции на обеспечение переданного государственного полномочия Московской области по созданию  комиссий по делам несовершеннолетних и защите их прав городов и районов)</t>
  </si>
  <si>
    <t>Субвенции бюджетам городских округов на выполнение передаваемых полномочий субъектов Российской Федерации (субвенции на оплату расходов, связанных с компенсацией проезда к месту учебы и обратно отдельным категориям обучающихся  по очной форме обучения в муниципальных общеобразовательных организациях Московской области)</t>
  </si>
  <si>
    <t>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образования Московской области 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услуг))</t>
  </si>
  <si>
    <t>Субвенции бюджетам городских округов на выполнение передаваемых полномочий субъектов Российской Федерации (субвенция на осуществление переданных полномочий Московской области по организации мероприятий при осуществлении деятельности по обращению с животными без владельцев)</t>
  </si>
  <si>
    <t>Субвенции бюджетам городских округов на выполнение передаваемых полномочий субъектов Российской Федерации (субвенция на создание административных комиссий, уполномоченных рассматривать дела об административных правонарушениях в сфере благоустройства)</t>
  </si>
  <si>
    <t>Субвенции бюджетам городских округов на выполнение передаваемых полномочий субъектов Российской Федерации (субвенция на осуществление государственных полномочий Московской области в области земельных отношений)</t>
  </si>
  <si>
    <t>Субвенции бюджетам городских округов на выполнение передаваемых полномочий субъектов Российской Федерации (субвенция для осуществления отдельных государственных полномочий в части присвоения адресов объектам адресации, изменения и аннулирования адресов,  присвоения наименования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</si>
  <si>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Субвенции бюджетам городских округов на выполнение передаваемых полномочий субъектов Российской Федерации (субвенция на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экспертизы)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</si>
  <si>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</si>
  <si>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</si>
  <si>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 организации, реализующие образовательные программы дошкольного образования</t>
  </si>
  <si>
    <t>000 2 02 30029 04 0000 150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</si>
  <si>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</si>
  <si>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</si>
  <si>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</si>
  <si>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000 2 02 35082 04 0000 150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</si>
  <si>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</si>
  <si>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</si>
  <si>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</si>
  <si>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000 2 02 35118 04 0000 150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</si>
  <si>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</si>
  <si>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</si>
  <si>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</si>
  <si>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000 2 02 35120 04 0000 150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</si>
  <si>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</si>
  <si>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000 2 02 35135 00 0000 150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</si>
  <si>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</si>
  <si>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000 2 02 35135 04 0000 150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</si>
  <si>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 инвалидов в Российской Федерации"</t>
  </si>
  <si>
    <t>000 2 02 35176 00 0000 150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</si>
  <si>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</si>
  <si>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000 2 02 35176 04 0000 150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</si>
  <si>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</si>
  <si>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000 2 02 35303 00 0000 150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</si>
  <si>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</si>
  <si>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000 2 02 35303 04 0000 150</t>
  </si>
  <si>
    <t>Субвенции бюджетам на проведение Всероссийской переписи населения 2020 года</t>
  </si>
  <si>
    <t>000 2 02 35469 00 0000 150</t>
  </si>
  <si>
    <t>Субвенции бюджетам городских округов на проведение Всероссийской переписи населения 2020 года</t>
  </si>
  <si>
    <t>000 2 02 35469 04 0000 150</t>
  </si>
  <si>
    <t>Прочие субвенции</t>
  </si>
  <si>
    <t>000 2 02 39999 00 0000 150</t>
  </si>
  <si>
    <t>Прочие субвенции бюджетам городских округов</t>
  </si>
  <si>
    <t>000 2 02 39999 04 0000 150</t>
  </si>
  <si>
    <t>Прочие субвенции бюджетам городских округов (субвенция на обеспечение государственных   гарантий реализации прав граждан на получение общедоступного и бесплатного дошкольного, начального общего, основного общего, среднего  общего образования в муниципальных общеобразовательных организациях в Московской области,  обеспечение  дополнительного образования в муниципальных общеобразовательных организациях в Московской области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услуг))</t>
  </si>
  <si>
    <t>Прочие субвенции бюджетам городских округов (субвенция на   обеспечение государственных гарантий реализации прав граждан на получение  общедоступного и бесплатного  дошкольного образования в муниципальных дошкольных образовательных организациях 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услуг))</t>
  </si>
  <si>
    <t>Прочие безвозмездные поступления</t>
  </si>
  <si>
    <t>000 2 07 00000 00 0000 000</t>
  </si>
  <si>
    <t>Прочие безвозмездные поступления в бюджеты городских округов</t>
  </si>
  <si>
    <t>000 2 07 04000 04 0000 150</t>
  </si>
  <si>
    <t>000 2 07 04050 04 0000 150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</si>
  <si>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</si>
  <si>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</si>
  <si>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</si>
  <si>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000 2 18 00000 04 0000 150</t>
  </si>
  <si>
    <t>Доходы бюджетов городских округов от возврата организациями остатков субсидий прошлых лет</t>
  </si>
  <si>
    <t>000 2 18 04000 04 0000 150</t>
  </si>
  <si>
    <t xml:space="preserve">ВСЕГО ДОХОДОВ </t>
  </si>
  <si>
    <t>в том числе поступление налога на доходы физических лиц по дополнительному нормативу отчислений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</si>
</sst>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"/>
    <numFmt numFmtId="166" formatCode="@"/>
  </numFmts>
  <fonts count="5">
    <font>
      <sz val="10"/>
      <color indexed="8"/>
      <name val="Times New Roman Cyr"/>
      <family val="0"/>
    </font>
    <font>
      <sz val="10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u val="single"/>
      <sz val="12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0" fillId="2" borderId="0" xfId="0" applyFill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2" fillId="2" borderId="0" xfId="0" applyFont="1" applyFill="1" applyBorder="1" applyAlignment="1" applyProtection="1">
      <alignment horizontal="center" wrapText="1"/>
      <protection/>
    </xf>
    <xf numFmtId="164" fontId="2" fillId="2" borderId="0" xfId="0" applyFont="1" applyFill="1" applyAlignment="1" applyProtection="1">
      <alignment horizontal="center" wrapText="1"/>
      <protection/>
    </xf>
    <xf numFmtId="164" fontId="2" fillId="2" borderId="0" xfId="0" applyFont="1" applyFill="1" applyAlignment="1" applyProtection="1">
      <alignment/>
      <protection/>
    </xf>
    <xf numFmtId="164" fontId="3" fillId="2" borderId="0" xfId="0" applyFont="1" applyFill="1" applyBorder="1" applyAlignment="1" applyProtection="1">
      <alignment horizontal="center" wrapText="1"/>
      <protection/>
    </xf>
    <xf numFmtId="164" fontId="2" fillId="2" borderId="1" xfId="0" applyFont="1" applyFill="1" applyBorder="1" applyAlignment="1" applyProtection="1">
      <alignment horizontal="center" vertical="center"/>
      <protection/>
    </xf>
    <xf numFmtId="164" fontId="2" fillId="2" borderId="1" xfId="0" applyFont="1" applyFill="1" applyBorder="1" applyAlignment="1" applyProtection="1">
      <alignment horizontal="center"/>
      <protection/>
    </xf>
    <xf numFmtId="164" fontId="2" fillId="2" borderId="1" xfId="0" applyFont="1" applyFill="1" applyBorder="1" applyAlignment="1" applyProtection="1">
      <alignment horizontal="center" wrapText="1"/>
      <protection/>
    </xf>
    <xf numFmtId="164" fontId="3" fillId="2" borderId="1" xfId="0" applyFont="1" applyFill="1" applyBorder="1" applyAlignment="1" applyProtection="1">
      <alignment horizontal="left"/>
      <protection/>
    </xf>
    <xf numFmtId="164" fontId="3" fillId="2" borderId="1" xfId="0" applyFont="1" applyFill="1" applyBorder="1" applyAlignment="1" applyProtection="1">
      <alignment horizontal="center"/>
      <protection/>
    </xf>
    <xf numFmtId="165" fontId="3" fillId="2" borderId="1" xfId="0" applyNumberFormat="1" applyFont="1" applyFill="1" applyBorder="1" applyAlignment="1" applyProtection="1">
      <alignment horizontal="right" wrapText="1"/>
      <protection/>
    </xf>
    <xf numFmtId="164" fontId="3" fillId="2" borderId="1" xfId="0" applyFont="1" applyFill="1" applyBorder="1" applyAlignment="1" applyProtection="1">
      <alignment/>
      <protection/>
    </xf>
    <xf numFmtId="165" fontId="3" fillId="2" borderId="1" xfId="0" applyNumberFormat="1" applyFont="1" applyFill="1" applyBorder="1" applyAlignment="1" applyProtection="1">
      <alignment/>
      <protection/>
    </xf>
    <xf numFmtId="164" fontId="2" fillId="2" borderId="1" xfId="0" applyFont="1" applyFill="1" applyBorder="1" applyAlignment="1" applyProtection="1">
      <alignment/>
      <protection/>
    </xf>
    <xf numFmtId="165" fontId="2" fillId="2" borderId="1" xfId="0" applyNumberFormat="1" applyFont="1" applyFill="1" applyBorder="1" applyAlignment="1" applyProtection="1">
      <alignment/>
      <protection/>
    </xf>
    <xf numFmtId="164" fontId="2" fillId="2" borderId="1" xfId="0" applyFont="1" applyFill="1" applyBorder="1" applyAlignment="1" applyProtection="1">
      <alignment wrapText="1"/>
      <protection/>
    </xf>
    <xf numFmtId="164" fontId="3" fillId="2" borderId="1" xfId="0" applyFont="1" applyFill="1" applyBorder="1" applyAlignment="1" applyProtection="1">
      <alignment wrapText="1"/>
      <protection/>
    </xf>
    <xf numFmtId="164" fontId="2" fillId="2" borderId="1" xfId="0" applyFont="1" applyFill="1" applyBorder="1" applyAlignment="1" applyProtection="1">
      <alignment horizontal="justify" wrapText="1"/>
      <protection/>
    </xf>
    <xf numFmtId="164" fontId="2" fillId="2" borderId="1" xfId="0" applyFont="1" applyFill="1" applyBorder="1" applyAlignment="1" applyProtection="1">
      <alignment horizontal="left" wrapText="1"/>
      <protection/>
    </xf>
    <xf numFmtId="166" fontId="2" fillId="2" borderId="1" xfId="0" applyNumberFormat="1" applyFont="1" applyFill="1" applyBorder="1" applyAlignment="1" applyProtection="1">
      <alignment horizontal="left" wrapText="1"/>
      <protection/>
    </xf>
    <xf numFmtId="164" fontId="0" fillId="2" borderId="1" xfId="0" applyFont="1" applyFill="1" applyBorder="1" applyAlignment="1" applyProtection="1">
      <alignment wrapText="1"/>
      <protection/>
    </xf>
    <xf numFmtId="164" fontId="2" fillId="2" borderId="1" xfId="0" applyFont="1" applyFill="1" applyBorder="1" applyAlignment="1" applyProtection="1">
      <alignment horizontal="left" vertical="top" wrapText="1"/>
      <protection/>
    </xf>
    <xf numFmtId="164" fontId="2" fillId="2" borderId="1" xfId="0" applyFont="1" applyFill="1" applyBorder="1" applyAlignment="1" applyProtection="1">
      <alignment horizontal="justify" vertical="center" wrapText="1"/>
      <protection/>
    </xf>
    <xf numFmtId="164" fontId="2" fillId="2" borderId="1" xfId="0" applyFont="1" applyFill="1" applyBorder="1" applyAlignment="1" applyProtection="1">
      <alignment horizontal="left" vertical="center" wrapText="1"/>
      <protection/>
    </xf>
    <xf numFmtId="164" fontId="3" fillId="2" borderId="1" xfId="0" applyFont="1" applyFill="1" applyBorder="1" applyAlignment="1" applyProtection="1">
      <alignment horizontal="left" vertical="center" wrapText="1"/>
      <protection/>
    </xf>
    <xf numFmtId="164" fontId="3" fillId="2" borderId="1" xfId="0" applyFont="1" applyFill="1" applyBorder="1" applyAlignment="1" applyProtection="1">
      <alignment horizont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0"/>
  <sheetViews>
    <sheetView tabSelected="1" zoomScale="80" zoomScaleNormal="80" workbookViewId="0" topLeftCell="A1">
      <selection activeCell="B3" sqref="B3"/>
    </sheetView>
  </sheetViews>
  <sheetFormatPr defaultColWidth="8.00390625" defaultRowHeight="12.75" customHeight="1"/>
  <cols>
    <col min="1" max="1" width="67.875" style="1" customWidth="1"/>
    <col min="2" max="2" width="36.00390625" style="1" customWidth="1"/>
    <col min="3" max="3" width="18.625" style="1" customWidth="1"/>
    <col min="4" max="4" width="17.50390625" style="2" customWidth="1"/>
    <col min="5" max="5" width="18.625" style="2" customWidth="1"/>
    <col min="6" max="6" width="8.25390625" style="2" customWidth="1"/>
    <col min="7" max="16384" width="9.00390625" style="0" customWidth="1"/>
  </cols>
  <sheetData>
    <row r="1" spans="2:5" ht="15" customHeight="1">
      <c r="B1" s="3" t="s">
        <v>0</v>
      </c>
      <c r="C1" s="3"/>
      <c r="D1" s="3"/>
      <c r="E1" s="3"/>
    </row>
    <row r="2" spans="2:5" ht="19.5" customHeight="1">
      <c r="B2" s="3" t="s">
        <v>1</v>
      </c>
      <c r="C2" s="3"/>
      <c r="D2" s="3"/>
      <c r="E2" s="3"/>
    </row>
    <row r="3" spans="2:5" ht="24.75" customHeight="1">
      <c r="B3" s="3" t="s">
        <v>2</v>
      </c>
      <c r="C3" s="3"/>
      <c r="D3" s="3"/>
      <c r="E3" s="3"/>
    </row>
    <row r="4" spans="2:5" ht="57" customHeight="1">
      <c r="B4" s="3" t="s">
        <v>3</v>
      </c>
      <c r="C4" s="3"/>
      <c r="D4" s="3"/>
      <c r="E4" s="3"/>
    </row>
    <row r="5" spans="2:5" ht="15" customHeight="1">
      <c r="B5" s="4"/>
      <c r="C5" s="4"/>
      <c r="D5" s="1"/>
      <c r="E5" s="1"/>
    </row>
    <row r="6" spans="1:3" ht="6" customHeight="1">
      <c r="A6" s="5"/>
      <c r="B6" s="5"/>
      <c r="C6" s="5"/>
    </row>
    <row r="7" spans="1:5" ht="32.25" customHeight="1">
      <c r="A7" s="6" t="s">
        <v>4</v>
      </c>
      <c r="B7" s="6"/>
      <c r="C7" s="6"/>
      <c r="D7" s="6"/>
      <c r="E7" s="6"/>
    </row>
    <row r="8" spans="1:5" ht="32.25" customHeight="1">
      <c r="A8" s="6" t="s">
        <v>5</v>
      </c>
      <c r="B8" s="6"/>
      <c r="C8" s="6"/>
      <c r="D8" s="6"/>
      <c r="E8" s="6"/>
    </row>
    <row r="9" spans="1:5" ht="32.25" customHeight="1">
      <c r="A9" s="6"/>
      <c r="B9" s="6"/>
      <c r="C9" s="6"/>
      <c r="D9" s="6"/>
      <c r="E9" s="6"/>
    </row>
    <row r="10" spans="1:5" ht="33.75" customHeight="1">
      <c r="A10" s="7" t="s">
        <v>6</v>
      </c>
      <c r="B10" s="7" t="s">
        <v>7</v>
      </c>
      <c r="C10" s="8" t="s">
        <v>8</v>
      </c>
      <c r="D10" s="8"/>
      <c r="E10" s="8"/>
    </row>
    <row r="11" spans="1:5" ht="33.75" customHeight="1">
      <c r="A11" s="7"/>
      <c r="B11" s="7"/>
      <c r="C11" s="9" t="s">
        <v>9</v>
      </c>
      <c r="D11" s="8" t="s">
        <v>10</v>
      </c>
      <c r="E11" s="8" t="s">
        <v>11</v>
      </c>
    </row>
    <row r="12" spans="1:5" ht="15.75" customHeight="1">
      <c r="A12" s="10" t="s">
        <v>12</v>
      </c>
      <c r="B12" s="11" t="s">
        <v>13</v>
      </c>
      <c r="C12" s="12">
        <f>C13+C25+C37+C45+C54+C74+C81+C86+C93+C107+C19+C51</f>
        <v>1101357.5999999999</v>
      </c>
      <c r="D12" s="12">
        <f>D13+D25+D37+D45+D54+D74+D81+D86+D93+D107+D19+D51</f>
        <v>1027893</v>
      </c>
      <c r="E12" s="12">
        <f>E13+E25+E37+E45+E54+E74+E81+E86+E93+E107+E19+E51</f>
        <v>1073066</v>
      </c>
    </row>
    <row r="13" spans="1:5" ht="15.75" customHeight="1">
      <c r="A13" s="13" t="s">
        <v>14</v>
      </c>
      <c r="B13" s="11" t="s">
        <v>15</v>
      </c>
      <c r="C13" s="14">
        <f>C14</f>
        <v>616111</v>
      </c>
      <c r="D13" s="14">
        <f>D14</f>
        <v>543307</v>
      </c>
      <c r="E13" s="14">
        <f>E14</f>
        <v>558480</v>
      </c>
    </row>
    <row r="14" spans="1:5" s="2" customFormat="1" ht="15" customHeight="1">
      <c r="A14" s="15" t="s">
        <v>16</v>
      </c>
      <c r="B14" s="8" t="s">
        <v>17</v>
      </c>
      <c r="C14" s="16">
        <f>C15+C16+C17+C18</f>
        <v>616111</v>
      </c>
      <c r="D14" s="16">
        <f>D15+D16+D17+D18</f>
        <v>543307</v>
      </c>
      <c r="E14" s="16">
        <f>E15+E16+E17+E18</f>
        <v>558480</v>
      </c>
    </row>
    <row r="15" spans="1:5" s="2" customFormat="1" ht="90" customHeight="1">
      <c r="A15" s="17" t="s">
        <v>18</v>
      </c>
      <c r="B15" s="8" t="s">
        <v>19</v>
      </c>
      <c r="C15" s="16">
        <v>601153</v>
      </c>
      <c r="D15" s="16">
        <v>529462</v>
      </c>
      <c r="E15" s="16">
        <v>544356</v>
      </c>
    </row>
    <row r="16" spans="1:5" s="2" customFormat="1" ht="135" customHeight="1">
      <c r="A16" s="17" t="s">
        <v>20</v>
      </c>
      <c r="B16" s="8" t="s">
        <v>21</v>
      </c>
      <c r="C16" s="16">
        <v>6000</v>
      </c>
      <c r="D16" s="16">
        <v>6483</v>
      </c>
      <c r="E16" s="16">
        <v>6666</v>
      </c>
    </row>
    <row r="17" spans="1:5" s="2" customFormat="1" ht="60" customHeight="1">
      <c r="A17" s="17" t="s">
        <v>22</v>
      </c>
      <c r="B17" s="8" t="s">
        <v>23</v>
      </c>
      <c r="C17" s="16">
        <f>4600+1600</f>
        <v>6200</v>
      </c>
      <c r="D17" s="16">
        <v>4322</v>
      </c>
      <c r="E17" s="16">
        <v>4443</v>
      </c>
    </row>
    <row r="18" spans="1:5" s="2" customFormat="1" ht="105" customHeight="1">
      <c r="A18" s="17" t="s">
        <v>24</v>
      </c>
      <c r="B18" s="8" t="s">
        <v>25</v>
      </c>
      <c r="C18" s="16">
        <f>4358-1600</f>
        <v>2758</v>
      </c>
      <c r="D18" s="16">
        <v>3040</v>
      </c>
      <c r="E18" s="16">
        <v>3015</v>
      </c>
    </row>
    <row r="19" spans="1:5" ht="48.75" customHeight="1">
      <c r="A19" s="18" t="s">
        <v>26</v>
      </c>
      <c r="B19" s="11" t="s">
        <v>27</v>
      </c>
      <c r="C19" s="14">
        <f>C20</f>
        <v>3170</v>
      </c>
      <c r="D19" s="14">
        <f>D20</f>
        <v>3049</v>
      </c>
      <c r="E19" s="14">
        <f>E20</f>
        <v>3024</v>
      </c>
    </row>
    <row r="20" spans="1:5" ht="47.25" customHeight="1">
      <c r="A20" s="17" t="s">
        <v>28</v>
      </c>
      <c r="B20" s="8" t="s">
        <v>29</v>
      </c>
      <c r="C20" s="16">
        <f>C21+C22+C23+C24</f>
        <v>3170</v>
      </c>
      <c r="D20" s="16">
        <f>D21+D22+D23+D24</f>
        <v>3049</v>
      </c>
      <c r="E20" s="16">
        <f>E21+E22+E23+E24</f>
        <v>3024</v>
      </c>
    </row>
    <row r="21" spans="1:5" ht="90" customHeight="1">
      <c r="A21" s="17" t="s">
        <v>30</v>
      </c>
      <c r="B21" s="8" t="s">
        <v>31</v>
      </c>
      <c r="C21" s="16">
        <v>1456</v>
      </c>
      <c r="D21" s="16">
        <v>1402</v>
      </c>
      <c r="E21" s="16">
        <v>1400</v>
      </c>
    </row>
    <row r="22" spans="1:5" ht="105" customHeight="1">
      <c r="A22" s="17" t="s">
        <v>32</v>
      </c>
      <c r="B22" s="8" t="s">
        <v>33</v>
      </c>
      <c r="C22" s="16">
        <v>8</v>
      </c>
      <c r="D22" s="16">
        <v>8</v>
      </c>
      <c r="E22" s="16">
        <v>8</v>
      </c>
    </row>
    <row r="23" spans="1:5" ht="90" customHeight="1">
      <c r="A23" s="17" t="s">
        <v>34</v>
      </c>
      <c r="B23" s="8" t="s">
        <v>35</v>
      </c>
      <c r="C23" s="16">
        <v>1915</v>
      </c>
      <c r="D23" s="16">
        <v>1839</v>
      </c>
      <c r="E23" s="16">
        <v>1831</v>
      </c>
    </row>
    <row r="24" spans="1:5" ht="90" customHeight="1">
      <c r="A24" s="17" t="s">
        <v>36</v>
      </c>
      <c r="B24" s="8" t="s">
        <v>37</v>
      </c>
      <c r="C24" s="16">
        <v>-209</v>
      </c>
      <c r="D24" s="16">
        <v>-200</v>
      </c>
      <c r="E24" s="16">
        <v>-215</v>
      </c>
    </row>
    <row r="25" spans="1:5" ht="15.75" customHeight="1">
      <c r="A25" s="18" t="s">
        <v>38</v>
      </c>
      <c r="B25" s="11" t="s">
        <v>39</v>
      </c>
      <c r="C25" s="14">
        <f>C31+C26+C35+C33</f>
        <v>191123.7</v>
      </c>
      <c r="D25" s="14">
        <f>D31+D26+D35+D33</f>
        <v>209102</v>
      </c>
      <c r="E25" s="14">
        <f>E31+E26+E35+E33</f>
        <v>238197</v>
      </c>
    </row>
    <row r="26" spans="1:5" ht="30" customHeight="1">
      <c r="A26" s="17" t="s">
        <v>40</v>
      </c>
      <c r="B26" s="8" t="s">
        <v>41</v>
      </c>
      <c r="C26" s="16">
        <f>C27+C29</f>
        <v>165221.5</v>
      </c>
      <c r="D26" s="16">
        <f>D27+D29</f>
        <v>188344</v>
      </c>
      <c r="E26" s="16">
        <f>E27+E29</f>
        <v>216549</v>
      </c>
    </row>
    <row r="27" spans="1:5" ht="50.25" customHeight="1">
      <c r="A27" s="17" t="s">
        <v>42</v>
      </c>
      <c r="B27" s="8" t="s">
        <v>43</v>
      </c>
      <c r="C27" s="16">
        <f>C28</f>
        <v>126724.9</v>
      </c>
      <c r="D27" s="16">
        <f>D28</f>
        <v>144460</v>
      </c>
      <c r="E27" s="16">
        <f>E28</f>
        <v>166093</v>
      </c>
    </row>
    <row r="28" spans="1:5" ht="51.75" customHeight="1">
      <c r="A28" s="17" t="s">
        <v>42</v>
      </c>
      <c r="B28" s="8" t="s">
        <v>44</v>
      </c>
      <c r="C28" s="16">
        <f>128754-2029.1</f>
        <v>126724.9</v>
      </c>
      <c r="D28" s="16">
        <v>144460</v>
      </c>
      <c r="E28" s="16">
        <v>166093</v>
      </c>
    </row>
    <row r="29" spans="1:5" ht="45" customHeight="1">
      <c r="A29" s="17" t="s">
        <v>45</v>
      </c>
      <c r="B29" s="8" t="s">
        <v>46</v>
      </c>
      <c r="C29" s="16">
        <f>C30</f>
        <v>38496.6</v>
      </c>
      <c r="D29" s="16">
        <f>D30</f>
        <v>43884</v>
      </c>
      <c r="E29" s="16">
        <f>E30</f>
        <v>50456</v>
      </c>
    </row>
    <row r="30" spans="1:5" ht="75" customHeight="1">
      <c r="A30" s="17" t="s">
        <v>47</v>
      </c>
      <c r="B30" s="8" t="s">
        <v>48</v>
      </c>
      <c r="C30" s="16">
        <f>39113-616.4</f>
        <v>38496.6</v>
      </c>
      <c r="D30" s="16">
        <v>43884</v>
      </c>
      <c r="E30" s="16">
        <v>50456</v>
      </c>
    </row>
    <row r="31" spans="1:5" ht="30" customHeight="1">
      <c r="A31" s="17" t="s">
        <v>49</v>
      </c>
      <c r="B31" s="8" t="s">
        <v>50</v>
      </c>
      <c r="C31" s="16">
        <f>C32</f>
        <v>6383</v>
      </c>
      <c r="D31" s="16">
        <f>D32</f>
        <v>0</v>
      </c>
      <c r="E31" s="16">
        <f>E32</f>
        <v>0</v>
      </c>
    </row>
    <row r="32" spans="1:5" ht="30" customHeight="1">
      <c r="A32" s="17" t="s">
        <v>49</v>
      </c>
      <c r="B32" s="8" t="s">
        <v>51</v>
      </c>
      <c r="C32" s="16">
        <v>6383</v>
      </c>
      <c r="D32" s="16">
        <v>0</v>
      </c>
      <c r="E32" s="16">
        <v>0</v>
      </c>
    </row>
    <row r="33" spans="1:5" ht="15" customHeight="1">
      <c r="A33" s="17" t="s">
        <v>52</v>
      </c>
      <c r="B33" s="8" t="s">
        <v>53</v>
      </c>
      <c r="C33" s="16">
        <f>C34</f>
        <v>4.2</v>
      </c>
      <c r="D33" s="16">
        <f>D34</f>
        <v>0</v>
      </c>
      <c r="E33" s="16">
        <f>E34</f>
        <v>0</v>
      </c>
    </row>
    <row r="34" spans="1:5" ht="15" customHeight="1">
      <c r="A34" s="17" t="s">
        <v>52</v>
      </c>
      <c r="B34" s="8" t="s">
        <v>54</v>
      </c>
      <c r="C34" s="16">
        <v>4.2</v>
      </c>
      <c r="D34" s="16">
        <v>0</v>
      </c>
      <c r="E34" s="16">
        <v>0</v>
      </c>
    </row>
    <row r="35" spans="1:5" ht="30" customHeight="1">
      <c r="A35" s="17" t="s">
        <v>55</v>
      </c>
      <c r="B35" s="8" t="s">
        <v>56</v>
      </c>
      <c r="C35" s="16">
        <f>C36</f>
        <v>19515</v>
      </c>
      <c r="D35" s="16">
        <f>D36</f>
        <v>20758</v>
      </c>
      <c r="E35" s="16">
        <f>E36</f>
        <v>21648</v>
      </c>
    </row>
    <row r="36" spans="1:5" ht="45" customHeight="1">
      <c r="A36" s="17" t="s">
        <v>57</v>
      </c>
      <c r="B36" s="8" t="s">
        <v>58</v>
      </c>
      <c r="C36" s="16">
        <v>19515</v>
      </c>
      <c r="D36" s="16">
        <v>20758</v>
      </c>
      <c r="E36" s="16">
        <v>21648</v>
      </c>
    </row>
    <row r="37" spans="1:5" ht="15.75" customHeight="1">
      <c r="A37" s="18" t="s">
        <v>59</v>
      </c>
      <c r="B37" s="11" t="s">
        <v>60</v>
      </c>
      <c r="C37" s="14">
        <f>C38+C40</f>
        <v>167705</v>
      </c>
      <c r="D37" s="14">
        <f>D38+D40</f>
        <v>169564</v>
      </c>
      <c r="E37" s="14">
        <f>E38+E40</f>
        <v>171538</v>
      </c>
    </row>
    <row r="38" spans="1:5" ht="15" customHeight="1">
      <c r="A38" s="17" t="s">
        <v>61</v>
      </c>
      <c r="B38" s="8" t="s">
        <v>62</v>
      </c>
      <c r="C38" s="16">
        <f>C39</f>
        <v>37511</v>
      </c>
      <c r="D38" s="16">
        <f>D39</f>
        <v>39392</v>
      </c>
      <c r="E38" s="16">
        <f>E39</f>
        <v>41366</v>
      </c>
    </row>
    <row r="39" spans="1:5" ht="64.5" customHeight="1">
      <c r="A39" s="17" t="s">
        <v>63</v>
      </c>
      <c r="B39" s="8" t="s">
        <v>64</v>
      </c>
      <c r="C39" s="16">
        <v>37511</v>
      </c>
      <c r="D39" s="16">
        <v>39392</v>
      </c>
      <c r="E39" s="16">
        <v>41366</v>
      </c>
    </row>
    <row r="40" spans="1:5" s="2" customFormat="1" ht="15" customHeight="1">
      <c r="A40" s="17" t="s">
        <v>65</v>
      </c>
      <c r="B40" s="8" t="s">
        <v>66</v>
      </c>
      <c r="C40" s="16">
        <f>C41+C43</f>
        <v>130194</v>
      </c>
      <c r="D40" s="16">
        <f>D41+D43</f>
        <v>130172</v>
      </c>
      <c r="E40" s="16">
        <f>E41+E43</f>
        <v>130172</v>
      </c>
    </row>
    <row r="41" spans="1:5" s="2" customFormat="1" ht="15" customHeight="1">
      <c r="A41" s="17" t="s">
        <v>67</v>
      </c>
      <c r="B41" s="8" t="s">
        <v>68</v>
      </c>
      <c r="C41" s="16">
        <f>C42</f>
        <v>116866</v>
      </c>
      <c r="D41" s="16">
        <f>D42</f>
        <v>116844</v>
      </c>
      <c r="E41" s="16">
        <f>E42</f>
        <v>116844</v>
      </c>
    </row>
    <row r="42" spans="1:5" s="2" customFormat="1" ht="45" customHeight="1">
      <c r="A42" s="17" t="s">
        <v>69</v>
      </c>
      <c r="B42" s="8" t="s">
        <v>70</v>
      </c>
      <c r="C42" s="16">
        <f>104385+12481</f>
        <v>116866</v>
      </c>
      <c r="D42" s="16">
        <f>104385+12459</f>
        <v>116844</v>
      </c>
      <c r="E42" s="16">
        <f>104385+12459</f>
        <v>116844</v>
      </c>
    </row>
    <row r="43" spans="1:5" s="2" customFormat="1" ht="15" customHeight="1">
      <c r="A43" s="17" t="s">
        <v>71</v>
      </c>
      <c r="B43" s="8" t="s">
        <v>72</v>
      </c>
      <c r="C43" s="16">
        <f>C44</f>
        <v>13328</v>
      </c>
      <c r="D43" s="16">
        <f>D44</f>
        <v>13328</v>
      </c>
      <c r="E43" s="16">
        <f>E44</f>
        <v>13328</v>
      </c>
    </row>
    <row r="44" spans="1:5" s="2" customFormat="1" ht="45" customHeight="1">
      <c r="A44" s="17" t="s">
        <v>73</v>
      </c>
      <c r="B44" s="8" t="s">
        <v>74</v>
      </c>
      <c r="C44" s="16">
        <f>13166+162</f>
        <v>13328</v>
      </c>
      <c r="D44" s="16">
        <f>13166+162</f>
        <v>13328</v>
      </c>
      <c r="E44" s="16">
        <f>13166+162</f>
        <v>13328</v>
      </c>
    </row>
    <row r="45" spans="1:5" ht="15.75" customHeight="1">
      <c r="A45" s="18" t="s">
        <v>75</v>
      </c>
      <c r="B45" s="11" t="s">
        <v>76</v>
      </c>
      <c r="C45" s="14">
        <f>C48+C46</f>
        <v>5150</v>
      </c>
      <c r="D45" s="14">
        <f>D48+D46</f>
        <v>5355</v>
      </c>
      <c r="E45" s="14">
        <f>E48+E46</f>
        <v>5568</v>
      </c>
    </row>
    <row r="46" spans="1:5" ht="45.75" customHeight="1">
      <c r="A46" s="19" t="s">
        <v>77</v>
      </c>
      <c r="B46" s="8" t="s">
        <v>78</v>
      </c>
      <c r="C46" s="16">
        <f>C47</f>
        <v>5117</v>
      </c>
      <c r="D46" s="16">
        <f>D47</f>
        <v>5322</v>
      </c>
      <c r="E46" s="16">
        <f>E47</f>
        <v>5535</v>
      </c>
    </row>
    <row r="47" spans="1:5" ht="60" customHeight="1">
      <c r="A47" s="19" t="s">
        <v>79</v>
      </c>
      <c r="B47" s="8" t="s">
        <v>80</v>
      </c>
      <c r="C47" s="16">
        <v>5117</v>
      </c>
      <c r="D47" s="16">
        <v>5322</v>
      </c>
      <c r="E47" s="16">
        <v>5535</v>
      </c>
    </row>
    <row r="48" spans="1:5" ht="49.5" customHeight="1">
      <c r="A48" s="17" t="s">
        <v>81</v>
      </c>
      <c r="B48" s="8" t="s">
        <v>82</v>
      </c>
      <c r="C48" s="16">
        <f>C49+C50</f>
        <v>33</v>
      </c>
      <c r="D48" s="16">
        <f>D49+D50</f>
        <v>33</v>
      </c>
      <c r="E48" s="16">
        <f>E49+E50</f>
        <v>33</v>
      </c>
    </row>
    <row r="49" spans="1:5" ht="30" customHeight="1">
      <c r="A49" s="19" t="s">
        <v>83</v>
      </c>
      <c r="B49" s="8" t="s">
        <v>84</v>
      </c>
      <c r="C49" s="16">
        <v>30</v>
      </c>
      <c r="D49" s="16">
        <v>30</v>
      </c>
      <c r="E49" s="16">
        <v>30</v>
      </c>
    </row>
    <row r="50" spans="1:5" ht="105" customHeight="1">
      <c r="A50" s="19" t="s">
        <v>85</v>
      </c>
      <c r="B50" s="8" t="s">
        <v>86</v>
      </c>
      <c r="C50" s="16">
        <v>3</v>
      </c>
      <c r="D50" s="16">
        <v>3</v>
      </c>
      <c r="E50" s="16">
        <v>3</v>
      </c>
    </row>
    <row r="51" spans="1:5" ht="47.25" customHeight="1">
      <c r="A51" s="18" t="s">
        <v>87</v>
      </c>
      <c r="B51" s="11" t="s">
        <v>88</v>
      </c>
      <c r="C51" s="14">
        <f aca="true" t="shared" si="0" ref="C51:C52">C52</f>
        <v>1.3</v>
      </c>
      <c r="D51" s="14">
        <f aca="true" t="shared" si="1" ref="D51:D52">D52</f>
        <v>0</v>
      </c>
      <c r="E51" s="14">
        <f aca="true" t="shared" si="2" ref="E51:E52">E52</f>
        <v>0</v>
      </c>
    </row>
    <row r="52" spans="1:5" ht="30" customHeight="1">
      <c r="A52" s="17" t="s">
        <v>89</v>
      </c>
      <c r="B52" s="8" t="s">
        <v>90</v>
      </c>
      <c r="C52" s="16">
        <f t="shared" si="0"/>
        <v>1.3</v>
      </c>
      <c r="D52" s="16">
        <f t="shared" si="1"/>
        <v>0</v>
      </c>
      <c r="E52" s="16">
        <f t="shared" si="2"/>
        <v>0</v>
      </c>
    </row>
    <row r="53" spans="1:5" ht="45" customHeight="1">
      <c r="A53" s="17" t="s">
        <v>91</v>
      </c>
      <c r="B53" s="8" t="s">
        <v>92</v>
      </c>
      <c r="C53" s="16">
        <f>1.3</f>
        <v>1.3</v>
      </c>
      <c r="D53" s="16">
        <v>0</v>
      </c>
      <c r="E53" s="16">
        <v>0</v>
      </c>
    </row>
    <row r="54" spans="1:5" ht="47.25" customHeight="1">
      <c r="A54" s="18" t="s">
        <v>93</v>
      </c>
      <c r="B54" s="11" t="s">
        <v>94</v>
      </c>
      <c r="C54" s="14">
        <f>C55+C64+C62+C69</f>
        <v>73824</v>
      </c>
      <c r="D54" s="14">
        <f>D55+D64+D62+D69</f>
        <v>74291</v>
      </c>
      <c r="E54" s="14">
        <f>E55+E64+E62+E69</f>
        <v>74373</v>
      </c>
    </row>
    <row r="55" spans="1:5" ht="105" customHeight="1">
      <c r="A55" s="19" t="s">
        <v>95</v>
      </c>
      <c r="B55" s="8" t="s">
        <v>96</v>
      </c>
      <c r="C55" s="16">
        <f>C56+C58+C60</f>
        <v>55594</v>
      </c>
      <c r="D55" s="16">
        <f>D56+D58+D60</f>
        <v>56161</v>
      </c>
      <c r="E55" s="16">
        <f>E56+E58+E60</f>
        <v>56343</v>
      </c>
    </row>
    <row r="56" spans="1:5" ht="77.25" customHeight="1">
      <c r="A56" s="19" t="s">
        <v>97</v>
      </c>
      <c r="B56" s="8" t="s">
        <v>98</v>
      </c>
      <c r="C56" s="16">
        <f>C57</f>
        <v>35990</v>
      </c>
      <c r="D56" s="16">
        <f>D57</f>
        <v>36087</v>
      </c>
      <c r="E56" s="16">
        <f>E57</f>
        <v>36188</v>
      </c>
    </row>
    <row r="57" spans="1:5" ht="94.5" customHeight="1">
      <c r="A57" s="19" t="s">
        <v>99</v>
      </c>
      <c r="B57" s="9" t="s">
        <v>100</v>
      </c>
      <c r="C57" s="16">
        <v>35990</v>
      </c>
      <c r="D57" s="16">
        <v>36087</v>
      </c>
      <c r="E57" s="16">
        <v>36188</v>
      </c>
    </row>
    <row r="58" spans="1:5" ht="114.75" customHeight="1">
      <c r="A58" s="20" t="s">
        <v>101</v>
      </c>
      <c r="B58" s="9" t="s">
        <v>102</v>
      </c>
      <c r="C58" s="16">
        <f>C59</f>
        <v>1835</v>
      </c>
      <c r="D58" s="16">
        <f>D59</f>
        <v>1835</v>
      </c>
      <c r="E58" s="16">
        <f>E59</f>
        <v>1835</v>
      </c>
    </row>
    <row r="59" spans="1:5" ht="90" customHeight="1">
      <c r="A59" s="21" t="s">
        <v>103</v>
      </c>
      <c r="B59" s="9" t="s">
        <v>104</v>
      </c>
      <c r="C59" s="16">
        <f>4330-2495</f>
        <v>1835</v>
      </c>
      <c r="D59" s="16">
        <v>1835</v>
      </c>
      <c r="E59" s="16">
        <v>1835</v>
      </c>
    </row>
    <row r="60" spans="1:5" ht="45" customHeight="1">
      <c r="A60" s="19" t="s">
        <v>105</v>
      </c>
      <c r="B60" s="8" t="s">
        <v>106</v>
      </c>
      <c r="C60" s="16">
        <f>C61</f>
        <v>17769</v>
      </c>
      <c r="D60" s="16">
        <f>D61</f>
        <v>18239</v>
      </c>
      <c r="E60" s="16">
        <f>E61</f>
        <v>18320</v>
      </c>
    </row>
    <row r="61" spans="1:5" ht="45" customHeight="1">
      <c r="A61" s="19" t="s">
        <v>107</v>
      </c>
      <c r="B61" s="8" t="s">
        <v>108</v>
      </c>
      <c r="C61" s="16">
        <v>17769</v>
      </c>
      <c r="D61" s="16">
        <v>18239</v>
      </c>
      <c r="E61" s="16">
        <v>18320</v>
      </c>
    </row>
    <row r="62" spans="1:5" ht="60" customHeight="1">
      <c r="A62" s="19" t="s">
        <v>109</v>
      </c>
      <c r="B62" s="8" t="s">
        <v>110</v>
      </c>
      <c r="C62" s="16">
        <f>C63</f>
        <v>383</v>
      </c>
      <c r="D62" s="16">
        <f>D63</f>
        <v>383</v>
      </c>
      <c r="E62" s="16">
        <f>E63</f>
        <v>383</v>
      </c>
    </row>
    <row r="63" spans="1:5" ht="60" customHeight="1">
      <c r="A63" s="19" t="s">
        <v>111</v>
      </c>
      <c r="B63" s="8" t="s">
        <v>112</v>
      </c>
      <c r="C63" s="16">
        <v>383</v>
      </c>
      <c r="D63" s="16">
        <v>383</v>
      </c>
      <c r="E63" s="16">
        <v>383</v>
      </c>
    </row>
    <row r="64" spans="1:5" ht="90" customHeight="1">
      <c r="A64" s="19" t="s">
        <v>113</v>
      </c>
      <c r="B64" s="8" t="s">
        <v>114</v>
      </c>
      <c r="C64" s="16">
        <f aca="true" t="shared" si="3" ref="C64:C65">C65</f>
        <v>10200</v>
      </c>
      <c r="D64" s="16">
        <f aca="true" t="shared" si="4" ref="D64:D65">D65</f>
        <v>10100</v>
      </c>
      <c r="E64" s="16">
        <f aca="true" t="shared" si="5" ref="E64:E65">E65</f>
        <v>10000</v>
      </c>
    </row>
    <row r="65" spans="1:5" ht="90" customHeight="1">
      <c r="A65" s="19" t="s">
        <v>115</v>
      </c>
      <c r="B65" s="8" t="s">
        <v>116</v>
      </c>
      <c r="C65" s="16">
        <f t="shared" si="3"/>
        <v>10200</v>
      </c>
      <c r="D65" s="16">
        <f t="shared" si="4"/>
        <v>10100</v>
      </c>
      <c r="E65" s="16">
        <f t="shared" si="5"/>
        <v>10000</v>
      </c>
    </row>
    <row r="66" spans="1:5" ht="93" customHeight="1">
      <c r="A66" s="19" t="s">
        <v>117</v>
      </c>
      <c r="B66" s="8" t="s">
        <v>118</v>
      </c>
      <c r="C66" s="16">
        <f>SUM(C68:C68)</f>
        <v>10200</v>
      </c>
      <c r="D66" s="16">
        <f>SUM(D68:D68)</f>
        <v>10100</v>
      </c>
      <c r="E66" s="16">
        <f>SUM(E68:E68)</f>
        <v>10000</v>
      </c>
    </row>
    <row r="67" spans="1:5" ht="15" customHeight="1">
      <c r="A67" s="19" t="s">
        <v>119</v>
      </c>
      <c r="B67" s="8"/>
      <c r="C67" s="16"/>
      <c r="D67" s="16"/>
      <c r="E67" s="16"/>
    </row>
    <row r="68" spans="1:5" ht="136.5" customHeight="1">
      <c r="A68" s="19" t="s">
        <v>120</v>
      </c>
      <c r="B68" s="8" t="s">
        <v>121</v>
      </c>
      <c r="C68" s="16">
        <v>10200</v>
      </c>
      <c r="D68" s="16">
        <v>10100</v>
      </c>
      <c r="E68" s="16">
        <v>10000</v>
      </c>
    </row>
    <row r="69" spans="1:5" ht="135" customHeight="1">
      <c r="A69" s="19" t="s">
        <v>122</v>
      </c>
      <c r="B69" s="8" t="s">
        <v>123</v>
      </c>
      <c r="C69" s="16">
        <f>C70</f>
        <v>7647</v>
      </c>
      <c r="D69" s="16">
        <f>D70</f>
        <v>7647</v>
      </c>
      <c r="E69" s="16">
        <f>E70</f>
        <v>7647</v>
      </c>
    </row>
    <row r="70" spans="1:5" ht="120" customHeight="1">
      <c r="A70" s="19" t="s">
        <v>124</v>
      </c>
      <c r="B70" s="8" t="s">
        <v>125</v>
      </c>
      <c r="C70" s="16">
        <f>C72+C73</f>
        <v>7647</v>
      </c>
      <c r="D70" s="16">
        <f>D72+D73</f>
        <v>7647</v>
      </c>
      <c r="E70" s="16">
        <f>E72+E73</f>
        <v>7647</v>
      </c>
    </row>
    <row r="71" spans="1:5" ht="15" customHeight="1">
      <c r="A71" s="19" t="s">
        <v>119</v>
      </c>
      <c r="B71" s="8"/>
      <c r="C71" s="16"/>
      <c r="D71" s="16"/>
      <c r="E71" s="16"/>
    </row>
    <row r="72" spans="1:5" ht="150" customHeight="1">
      <c r="A72" s="19" t="s">
        <v>126</v>
      </c>
      <c r="B72" s="8" t="s">
        <v>127</v>
      </c>
      <c r="C72" s="16">
        <v>4322</v>
      </c>
      <c r="D72" s="16">
        <v>4322</v>
      </c>
      <c r="E72" s="16">
        <v>4322</v>
      </c>
    </row>
    <row r="73" spans="1:5" ht="150" customHeight="1">
      <c r="A73" s="19" t="s">
        <v>128</v>
      </c>
      <c r="B73" s="8" t="s">
        <v>129</v>
      </c>
      <c r="C73" s="16">
        <v>3325</v>
      </c>
      <c r="D73" s="16">
        <v>3325</v>
      </c>
      <c r="E73" s="16">
        <v>3325</v>
      </c>
    </row>
    <row r="74" spans="1:5" ht="31.5" customHeight="1">
      <c r="A74" s="18" t="s">
        <v>130</v>
      </c>
      <c r="B74" s="11" t="s">
        <v>131</v>
      </c>
      <c r="C74" s="14">
        <f>C75</f>
        <v>458.40000000000003</v>
      </c>
      <c r="D74" s="14">
        <f>D75</f>
        <v>245</v>
      </c>
      <c r="E74" s="14">
        <f>E75</f>
        <v>245</v>
      </c>
    </row>
    <row r="75" spans="1:5" ht="30" customHeight="1">
      <c r="A75" s="17" t="s">
        <v>132</v>
      </c>
      <c r="B75" s="8" t="s">
        <v>133</v>
      </c>
      <c r="C75" s="16">
        <f>SUM(C76:C78)</f>
        <v>458.40000000000003</v>
      </c>
      <c r="D75" s="16">
        <f>SUM(D76:D78)</f>
        <v>245</v>
      </c>
      <c r="E75" s="16">
        <f>SUM(E76:E78)</f>
        <v>245</v>
      </c>
    </row>
    <row r="76" spans="1:5" ht="30" customHeight="1">
      <c r="A76" s="17" t="s">
        <v>134</v>
      </c>
      <c r="B76" s="8" t="s">
        <v>135</v>
      </c>
      <c r="C76" s="16">
        <f>20+78.7</f>
        <v>98.7</v>
      </c>
      <c r="D76" s="16">
        <v>20</v>
      </c>
      <c r="E76" s="16">
        <v>20</v>
      </c>
    </row>
    <row r="77" spans="1:5" ht="30" customHeight="1">
      <c r="A77" s="17" t="s">
        <v>136</v>
      </c>
      <c r="B77" s="8" t="s">
        <v>137</v>
      </c>
      <c r="C77" s="16">
        <f>100+109.3</f>
        <v>209.3</v>
      </c>
      <c r="D77" s="16">
        <v>100</v>
      </c>
      <c r="E77" s="16">
        <v>100</v>
      </c>
    </row>
    <row r="78" spans="1:5" ht="30" customHeight="1">
      <c r="A78" s="17" t="s">
        <v>138</v>
      </c>
      <c r="B78" s="8" t="s">
        <v>139</v>
      </c>
      <c r="C78" s="16">
        <f>C79+C80</f>
        <v>150.4</v>
      </c>
      <c r="D78" s="16">
        <v>125</v>
      </c>
      <c r="E78" s="16">
        <v>125</v>
      </c>
    </row>
    <row r="79" spans="1:5" ht="15" customHeight="1">
      <c r="A79" s="17" t="s">
        <v>140</v>
      </c>
      <c r="B79" s="8" t="s">
        <v>141</v>
      </c>
      <c r="C79" s="16">
        <f>125+24.3</f>
        <v>149.3</v>
      </c>
      <c r="D79" s="16">
        <v>125</v>
      </c>
      <c r="E79" s="16">
        <v>125</v>
      </c>
    </row>
    <row r="80" spans="1:5" ht="30" customHeight="1">
      <c r="A80" s="17" t="s">
        <v>142</v>
      </c>
      <c r="B80" s="8" t="s">
        <v>143</v>
      </c>
      <c r="C80" s="16">
        <f>1.1</f>
        <v>1.1</v>
      </c>
      <c r="D80" s="16">
        <v>0</v>
      </c>
      <c r="E80" s="16">
        <v>0</v>
      </c>
    </row>
    <row r="81" spans="1:5" ht="31.5" customHeight="1">
      <c r="A81" s="18" t="s">
        <v>144</v>
      </c>
      <c r="B81" s="11" t="s">
        <v>145</v>
      </c>
      <c r="C81" s="14">
        <f aca="true" t="shared" si="6" ref="C81:C82">C82</f>
        <v>1403.9</v>
      </c>
      <c r="D81" s="14">
        <f aca="true" t="shared" si="7" ref="D81:D82">D82</f>
        <v>750</v>
      </c>
      <c r="E81" s="14">
        <f aca="true" t="shared" si="8" ref="E81:E82">E82</f>
        <v>750</v>
      </c>
    </row>
    <row r="82" spans="1:5" ht="15" customHeight="1">
      <c r="A82" s="17" t="s">
        <v>146</v>
      </c>
      <c r="B82" s="8" t="s">
        <v>147</v>
      </c>
      <c r="C82" s="16">
        <f t="shared" si="6"/>
        <v>1403.9</v>
      </c>
      <c r="D82" s="16">
        <f t="shared" si="7"/>
        <v>750</v>
      </c>
      <c r="E82" s="16">
        <f t="shared" si="8"/>
        <v>750</v>
      </c>
    </row>
    <row r="83" spans="1:5" ht="15" customHeight="1">
      <c r="A83" s="17" t="s">
        <v>148</v>
      </c>
      <c r="B83" s="8" t="s">
        <v>149</v>
      </c>
      <c r="C83" s="16">
        <f>C84+C85</f>
        <v>1403.9</v>
      </c>
      <c r="D83" s="16">
        <f>D84+D85</f>
        <v>750</v>
      </c>
      <c r="E83" s="16">
        <f>E84+E85</f>
        <v>750</v>
      </c>
    </row>
    <row r="84" spans="1:5" ht="30" customHeight="1">
      <c r="A84" s="17" t="s">
        <v>150</v>
      </c>
      <c r="B84" s="8" t="s">
        <v>151</v>
      </c>
      <c r="C84" s="16">
        <f>750+416.7</f>
        <v>1166.7</v>
      </c>
      <c r="D84" s="16">
        <v>750</v>
      </c>
      <c r="E84" s="16">
        <v>750</v>
      </c>
    </row>
    <row r="85" spans="1:5" ht="75" customHeight="1">
      <c r="A85" s="17" t="s">
        <v>152</v>
      </c>
      <c r="B85" s="8" t="s">
        <v>153</v>
      </c>
      <c r="C85" s="16">
        <v>237.2</v>
      </c>
      <c r="D85" s="16">
        <v>0</v>
      </c>
      <c r="E85" s="16">
        <v>0</v>
      </c>
    </row>
    <row r="86" spans="1:5" ht="31.5" customHeight="1">
      <c r="A86" s="18" t="s">
        <v>154</v>
      </c>
      <c r="B86" s="11" t="s">
        <v>155</v>
      </c>
      <c r="C86" s="14">
        <f>C87+C90</f>
        <v>40052.7</v>
      </c>
      <c r="D86" s="14">
        <f>D87+D90</f>
        <v>5542</v>
      </c>
      <c r="E86" s="14">
        <f>E87+E90</f>
        <v>5204</v>
      </c>
    </row>
    <row r="87" spans="1:5" ht="93" customHeight="1">
      <c r="A87" s="22" t="s">
        <v>156</v>
      </c>
      <c r="B87" s="8" t="s">
        <v>157</v>
      </c>
      <c r="C87" s="16">
        <f aca="true" t="shared" si="9" ref="C87:C88">C88</f>
        <v>39867</v>
      </c>
      <c r="D87" s="16">
        <f aca="true" t="shared" si="10" ref="D87:D88">D88</f>
        <v>5542</v>
      </c>
      <c r="E87" s="16">
        <f aca="true" t="shared" si="11" ref="E87:E88">E88</f>
        <v>5204</v>
      </c>
    </row>
    <row r="88" spans="1:5" ht="107.25" customHeight="1">
      <c r="A88" s="19" t="s">
        <v>158</v>
      </c>
      <c r="B88" s="8" t="s">
        <v>159</v>
      </c>
      <c r="C88" s="16">
        <f t="shared" si="9"/>
        <v>39867</v>
      </c>
      <c r="D88" s="16">
        <f t="shared" si="10"/>
        <v>5542</v>
      </c>
      <c r="E88" s="16">
        <f t="shared" si="11"/>
        <v>5204</v>
      </c>
    </row>
    <row r="89" spans="1:5" s="2" customFormat="1" ht="105" customHeight="1">
      <c r="A89" s="19" t="s">
        <v>160</v>
      </c>
      <c r="B89" s="8" t="s">
        <v>161</v>
      </c>
      <c r="C89" s="16">
        <f>4865+35002</f>
        <v>39867</v>
      </c>
      <c r="D89" s="16">
        <v>5542</v>
      </c>
      <c r="E89" s="16">
        <v>5204</v>
      </c>
    </row>
    <row r="90" spans="1:5" s="2" customFormat="1" ht="45" customHeight="1">
      <c r="A90" s="19" t="s">
        <v>162</v>
      </c>
      <c r="B90" s="8" t="s">
        <v>163</v>
      </c>
      <c r="C90" s="16">
        <f aca="true" t="shared" si="12" ref="C90:C91">C91</f>
        <v>185.7</v>
      </c>
      <c r="D90" s="16">
        <f aca="true" t="shared" si="13" ref="D90:D91">D91</f>
        <v>0</v>
      </c>
      <c r="E90" s="16">
        <f aca="true" t="shared" si="14" ref="E90:E91">E91</f>
        <v>0</v>
      </c>
    </row>
    <row r="91" spans="1:5" s="2" customFormat="1" ht="45" customHeight="1">
      <c r="A91" s="19" t="s">
        <v>164</v>
      </c>
      <c r="B91" s="8" t="s">
        <v>165</v>
      </c>
      <c r="C91" s="16">
        <f t="shared" si="12"/>
        <v>185.7</v>
      </c>
      <c r="D91" s="16">
        <f t="shared" si="13"/>
        <v>0</v>
      </c>
      <c r="E91" s="16">
        <f t="shared" si="14"/>
        <v>0</v>
      </c>
    </row>
    <row r="92" spans="1:5" s="2" customFormat="1" ht="60" customHeight="1">
      <c r="A92" s="19" t="s">
        <v>166</v>
      </c>
      <c r="B92" s="8" t="s">
        <v>167</v>
      </c>
      <c r="C92" s="16">
        <f>185.7</f>
        <v>185.7</v>
      </c>
      <c r="D92" s="16">
        <v>0</v>
      </c>
      <c r="E92" s="16">
        <v>0</v>
      </c>
    </row>
    <row r="93" spans="1:5" ht="15.75" customHeight="1">
      <c r="A93" s="18" t="s">
        <v>168</v>
      </c>
      <c r="B93" s="11" t="s">
        <v>169</v>
      </c>
      <c r="C93" s="14">
        <f>C94+C99+C102</f>
        <v>688</v>
      </c>
      <c r="D93" s="14">
        <f>D94+D99+D102</f>
        <v>688</v>
      </c>
      <c r="E93" s="14">
        <f>E94+E99+E102</f>
        <v>687</v>
      </c>
    </row>
    <row r="94" spans="1:5" ht="45" customHeight="1">
      <c r="A94" s="17" t="s">
        <v>170</v>
      </c>
      <c r="B94" s="8" t="s">
        <v>171</v>
      </c>
      <c r="C94" s="16">
        <f>C97+C95</f>
        <v>110</v>
      </c>
      <c r="D94" s="16">
        <f>D97+D95</f>
        <v>110</v>
      </c>
      <c r="E94" s="16">
        <f>E97+E95</f>
        <v>110</v>
      </c>
    </row>
    <row r="95" spans="1:5" ht="90" customHeight="1">
      <c r="A95" s="17" t="s">
        <v>172</v>
      </c>
      <c r="B95" s="8" t="s">
        <v>173</v>
      </c>
      <c r="C95" s="16">
        <f>C96</f>
        <v>30</v>
      </c>
      <c r="D95" s="16">
        <f>D96</f>
        <v>30</v>
      </c>
      <c r="E95" s="16">
        <f>E96</f>
        <v>30</v>
      </c>
    </row>
    <row r="96" spans="1:5" ht="150" customHeight="1">
      <c r="A96" s="17" t="s">
        <v>174</v>
      </c>
      <c r="B96" s="8" t="s">
        <v>175</v>
      </c>
      <c r="C96" s="16">
        <v>30</v>
      </c>
      <c r="D96" s="16">
        <v>30</v>
      </c>
      <c r="E96" s="16">
        <v>30</v>
      </c>
    </row>
    <row r="97" spans="1:5" ht="105" customHeight="1">
      <c r="A97" s="17" t="s">
        <v>176</v>
      </c>
      <c r="B97" s="8" t="s">
        <v>177</v>
      </c>
      <c r="C97" s="16">
        <f>C98</f>
        <v>80</v>
      </c>
      <c r="D97" s="16">
        <f>D98</f>
        <v>80</v>
      </c>
      <c r="E97" s="16">
        <f>E98</f>
        <v>80</v>
      </c>
    </row>
    <row r="98" spans="1:5" ht="139.5" customHeight="1">
      <c r="A98" s="17" t="s">
        <v>178</v>
      </c>
      <c r="B98" s="8" t="s">
        <v>179</v>
      </c>
      <c r="C98" s="16">
        <v>80</v>
      </c>
      <c r="D98" s="16">
        <v>80</v>
      </c>
      <c r="E98" s="16">
        <v>80</v>
      </c>
    </row>
    <row r="99" spans="1:5" ht="140.25" customHeight="1">
      <c r="A99" s="17" t="s">
        <v>180</v>
      </c>
      <c r="B99" s="8" t="s">
        <v>181</v>
      </c>
      <c r="C99" s="16">
        <f aca="true" t="shared" si="15" ref="C99:C100">C100</f>
        <v>408</v>
      </c>
      <c r="D99" s="16">
        <f aca="true" t="shared" si="16" ref="D99:D100">D100</f>
        <v>408</v>
      </c>
      <c r="E99" s="16">
        <f aca="true" t="shared" si="17" ref="E99:E100">E100</f>
        <v>407</v>
      </c>
    </row>
    <row r="100" spans="1:5" ht="89.25" customHeight="1">
      <c r="A100" s="17" t="s">
        <v>182</v>
      </c>
      <c r="B100" s="8" t="s">
        <v>183</v>
      </c>
      <c r="C100" s="16">
        <f t="shared" si="15"/>
        <v>408</v>
      </c>
      <c r="D100" s="16">
        <f t="shared" si="16"/>
        <v>408</v>
      </c>
      <c r="E100" s="16">
        <f t="shared" si="17"/>
        <v>407</v>
      </c>
    </row>
    <row r="101" spans="1:5" ht="90" customHeight="1">
      <c r="A101" s="17" t="s">
        <v>184</v>
      </c>
      <c r="B101" s="8" t="s">
        <v>185</v>
      </c>
      <c r="C101" s="16">
        <v>408</v>
      </c>
      <c r="D101" s="16">
        <v>408</v>
      </c>
      <c r="E101" s="16">
        <v>407</v>
      </c>
    </row>
    <row r="102" spans="1:5" ht="30" customHeight="1">
      <c r="A102" s="17" t="s">
        <v>186</v>
      </c>
      <c r="B102" s="8" t="s">
        <v>187</v>
      </c>
      <c r="C102" s="16">
        <f>C103</f>
        <v>170</v>
      </c>
      <c r="D102" s="16">
        <f>D103</f>
        <v>170</v>
      </c>
      <c r="E102" s="16">
        <f>E103</f>
        <v>170</v>
      </c>
    </row>
    <row r="103" spans="1:5" ht="90" customHeight="1">
      <c r="A103" s="17" t="s">
        <v>188</v>
      </c>
      <c r="B103" s="8" t="s">
        <v>189</v>
      </c>
      <c r="C103" s="16">
        <f>C104+C106</f>
        <v>170</v>
      </c>
      <c r="D103" s="16">
        <f>D104+D106</f>
        <v>170</v>
      </c>
      <c r="E103" s="16">
        <f>E104+E106</f>
        <v>170</v>
      </c>
    </row>
    <row r="104" spans="1:5" ht="90" customHeight="1">
      <c r="A104" s="17" t="s">
        <v>190</v>
      </c>
      <c r="B104" s="8" t="s">
        <v>191</v>
      </c>
      <c r="C104" s="16">
        <f>C105</f>
        <v>120</v>
      </c>
      <c r="D104" s="16">
        <f>D105</f>
        <v>120</v>
      </c>
      <c r="E104" s="16">
        <f>E105</f>
        <v>120</v>
      </c>
    </row>
    <row r="105" spans="1:5" ht="165" customHeight="1">
      <c r="A105" s="17" t="s">
        <v>192</v>
      </c>
      <c r="B105" s="8" t="s">
        <v>193</v>
      </c>
      <c r="C105" s="16">
        <v>120</v>
      </c>
      <c r="D105" s="16">
        <v>120</v>
      </c>
      <c r="E105" s="16">
        <v>120</v>
      </c>
    </row>
    <row r="106" spans="1:5" ht="108.75" customHeight="1">
      <c r="A106" s="17" t="s">
        <v>194</v>
      </c>
      <c r="B106" s="8" t="s">
        <v>195</v>
      </c>
      <c r="C106" s="16">
        <v>50</v>
      </c>
      <c r="D106" s="16">
        <v>50</v>
      </c>
      <c r="E106" s="16">
        <v>50</v>
      </c>
    </row>
    <row r="107" spans="1:5" ht="15.75" customHeight="1">
      <c r="A107" s="18" t="s">
        <v>196</v>
      </c>
      <c r="B107" s="11" t="s">
        <v>197</v>
      </c>
      <c r="C107" s="14">
        <f aca="true" t="shared" si="18" ref="C107:C108">C108</f>
        <v>1669.5999999999985</v>
      </c>
      <c r="D107" s="14">
        <f aca="true" t="shared" si="19" ref="D107:D108">D108</f>
        <v>16000</v>
      </c>
      <c r="E107" s="14">
        <f aca="true" t="shared" si="20" ref="E107:E108">E108</f>
        <v>15000</v>
      </c>
    </row>
    <row r="108" spans="1:5" ht="15" customHeight="1">
      <c r="A108" s="17" t="s">
        <v>196</v>
      </c>
      <c r="B108" s="8" t="s">
        <v>198</v>
      </c>
      <c r="C108" s="16">
        <f t="shared" si="18"/>
        <v>1669.5999999999985</v>
      </c>
      <c r="D108" s="16">
        <f t="shared" si="19"/>
        <v>16000</v>
      </c>
      <c r="E108" s="16">
        <f t="shared" si="20"/>
        <v>15000</v>
      </c>
    </row>
    <row r="109" spans="1:5" ht="30" customHeight="1">
      <c r="A109" s="20" t="s">
        <v>199</v>
      </c>
      <c r="B109" s="9" t="s">
        <v>200</v>
      </c>
      <c r="C109" s="16">
        <f>C111</f>
        <v>1669.5999999999985</v>
      </c>
      <c r="D109" s="16">
        <f>D111</f>
        <v>16000</v>
      </c>
      <c r="E109" s="16">
        <f>E111</f>
        <v>15000</v>
      </c>
    </row>
    <row r="110" spans="1:5" ht="15" customHeight="1">
      <c r="A110" s="20" t="s">
        <v>119</v>
      </c>
      <c r="B110" s="9"/>
      <c r="C110" s="16"/>
      <c r="D110" s="16"/>
      <c r="E110" s="16"/>
    </row>
    <row r="111" spans="1:5" ht="64.5" customHeight="1">
      <c r="A111" s="20" t="s">
        <v>201</v>
      </c>
      <c r="B111" s="9" t="s">
        <v>202</v>
      </c>
      <c r="C111" s="16">
        <f>10650+11000-19980.4</f>
        <v>1669.5999999999985</v>
      </c>
      <c r="D111" s="16">
        <f>6000+10000</f>
        <v>16000</v>
      </c>
      <c r="E111" s="16">
        <f>0+15000</f>
        <v>15000</v>
      </c>
    </row>
    <row r="112" spans="1:5" ht="15.75" customHeight="1">
      <c r="A112" s="18" t="s">
        <v>203</v>
      </c>
      <c r="B112" s="11" t="s">
        <v>204</v>
      </c>
      <c r="C112" s="14">
        <f>C113+C206+C203</f>
        <v>1942773.4</v>
      </c>
      <c r="D112" s="14">
        <f>D113+D206</f>
        <v>1321839.3</v>
      </c>
      <c r="E112" s="14">
        <f>E113+E206</f>
        <v>1192829</v>
      </c>
    </row>
    <row r="113" spans="1:5" ht="47.25" customHeight="1">
      <c r="A113" s="18" t="s">
        <v>205</v>
      </c>
      <c r="B113" s="11" t="s">
        <v>206</v>
      </c>
      <c r="C113" s="14">
        <f>C114+C164+C117</f>
        <v>1933905.2</v>
      </c>
      <c r="D113" s="14">
        <f>D114+D164+D117</f>
        <v>1321839.3</v>
      </c>
      <c r="E113" s="14">
        <f>E114+E164+E117</f>
        <v>1192829</v>
      </c>
    </row>
    <row r="114" spans="1:5" ht="41.25" customHeight="1">
      <c r="A114" s="18" t="s">
        <v>207</v>
      </c>
      <c r="B114" s="11" t="s">
        <v>208</v>
      </c>
      <c r="C114" s="14">
        <f aca="true" t="shared" si="21" ref="C114:C115">C115</f>
        <v>805</v>
      </c>
      <c r="D114" s="14">
        <f aca="true" t="shared" si="22" ref="D114:D115">D115</f>
        <v>1420</v>
      </c>
      <c r="E114" s="14">
        <f aca="true" t="shared" si="23" ref="E114:E115">E115</f>
        <v>409</v>
      </c>
    </row>
    <row r="115" spans="1:5" ht="36" customHeight="1">
      <c r="A115" s="19" t="s">
        <v>209</v>
      </c>
      <c r="B115" s="8" t="s">
        <v>210</v>
      </c>
      <c r="C115" s="16">
        <f t="shared" si="21"/>
        <v>805</v>
      </c>
      <c r="D115" s="16">
        <f t="shared" si="22"/>
        <v>1420</v>
      </c>
      <c r="E115" s="16">
        <f t="shared" si="23"/>
        <v>409</v>
      </c>
    </row>
    <row r="116" spans="1:5" s="2" customFormat="1" ht="45" customHeight="1">
      <c r="A116" s="19" t="s">
        <v>211</v>
      </c>
      <c r="B116" s="8" t="s">
        <v>212</v>
      </c>
      <c r="C116" s="16">
        <v>805</v>
      </c>
      <c r="D116" s="16">
        <v>1420</v>
      </c>
      <c r="E116" s="16">
        <v>409</v>
      </c>
    </row>
    <row r="117" spans="1:5" s="2" customFormat="1" ht="47.25" customHeight="1">
      <c r="A117" s="18" t="s">
        <v>213</v>
      </c>
      <c r="B117" s="11" t="s">
        <v>214</v>
      </c>
      <c r="C117" s="14">
        <f>C139+C130+C134+C118+C126+C122+C124+C132+C128+C120</f>
        <v>1081648.2</v>
      </c>
      <c r="D117" s="14">
        <f>D139+D130+D134+D118+D126+D122+D124+D132+D128+D120</f>
        <v>466096.30000000005</v>
      </c>
      <c r="E117" s="14">
        <f>E139+E130+E134+E118+E126+E122+E124+E132+E128+E120</f>
        <v>336478</v>
      </c>
    </row>
    <row r="118" spans="1:5" s="2" customFormat="1" ht="90" customHeight="1">
      <c r="A118" s="19" t="s">
        <v>215</v>
      </c>
      <c r="B118" s="8" t="s">
        <v>216</v>
      </c>
      <c r="C118" s="16">
        <f>C119</f>
        <v>32975</v>
      </c>
      <c r="D118" s="16">
        <f>D119</f>
        <v>27279</v>
      </c>
      <c r="E118" s="16">
        <f>E119</f>
        <v>6928</v>
      </c>
    </row>
    <row r="119" spans="1:5" s="2" customFormat="1" ht="127.5" customHeight="1">
      <c r="A119" s="19" t="s">
        <v>217</v>
      </c>
      <c r="B119" s="8" t="s">
        <v>218</v>
      </c>
      <c r="C119" s="16">
        <f>24315+8660</f>
        <v>32975</v>
      </c>
      <c r="D119" s="16">
        <v>27279</v>
      </c>
      <c r="E119" s="16">
        <f>28743-21815</f>
        <v>6928</v>
      </c>
    </row>
    <row r="120" spans="1:5" s="2" customFormat="1" ht="127.5" customHeight="1">
      <c r="A120" s="17" t="s">
        <v>219</v>
      </c>
      <c r="B120" s="8" t="s">
        <v>220</v>
      </c>
      <c r="C120" s="16">
        <f>C121</f>
        <v>2836.7999999999997</v>
      </c>
      <c r="D120" s="16">
        <f>D121</f>
        <v>6159.3</v>
      </c>
      <c r="E120" s="16">
        <f>E121</f>
        <v>0</v>
      </c>
    </row>
    <row r="121" spans="1:5" s="2" customFormat="1" ht="127.5" customHeight="1">
      <c r="A121" s="17" t="s">
        <v>221</v>
      </c>
      <c r="B121" s="8" t="s">
        <v>222</v>
      </c>
      <c r="C121" s="16">
        <f>3265.2-428.4</f>
        <v>2836.7999999999997</v>
      </c>
      <c r="D121" s="16">
        <f>6530.5-371.2</f>
        <v>6159.3</v>
      </c>
      <c r="E121" s="16">
        <v>0</v>
      </c>
    </row>
    <row r="122" spans="1:5" s="2" customFormat="1" ht="45.75" customHeight="1">
      <c r="A122" s="19" t="s">
        <v>223</v>
      </c>
      <c r="B122" s="8" t="s">
        <v>224</v>
      </c>
      <c r="C122" s="16">
        <f>C123</f>
        <v>156876</v>
      </c>
      <c r="D122" s="16">
        <f>D123</f>
        <v>10479.2</v>
      </c>
      <c r="E122" s="16">
        <f>E123</f>
        <v>0</v>
      </c>
    </row>
    <row r="123" spans="1:5" s="2" customFormat="1" ht="52.5" customHeight="1">
      <c r="A123" s="19" t="s">
        <v>225</v>
      </c>
      <c r="B123" s="8" t="s">
        <v>226</v>
      </c>
      <c r="C123" s="16">
        <f>160870.2+2141-6135.2</f>
        <v>156876</v>
      </c>
      <c r="D123" s="16">
        <f>10479.2</f>
        <v>10479.2</v>
      </c>
      <c r="E123" s="16">
        <v>0</v>
      </c>
    </row>
    <row r="124" spans="1:5" s="2" customFormat="1" ht="60" customHeight="1">
      <c r="A124" s="19" t="s">
        <v>227</v>
      </c>
      <c r="B124" s="8" t="s">
        <v>228</v>
      </c>
      <c r="C124" s="16">
        <f>C125</f>
        <v>30521</v>
      </c>
      <c r="D124" s="16">
        <f>D125</f>
        <v>32673.4</v>
      </c>
      <c r="E124" s="16">
        <f>E125</f>
        <v>32137.7</v>
      </c>
    </row>
    <row r="125" spans="1:5" s="2" customFormat="1" ht="77.25" customHeight="1">
      <c r="A125" s="19" t="s">
        <v>229</v>
      </c>
      <c r="B125" s="8" t="s">
        <v>230</v>
      </c>
      <c r="C125" s="16">
        <f>31279-758</f>
        <v>30521</v>
      </c>
      <c r="D125" s="16">
        <f>33511-837.6</f>
        <v>32673.4</v>
      </c>
      <c r="E125" s="16">
        <f>33553-1415.3</f>
        <v>32137.7</v>
      </c>
    </row>
    <row r="126" spans="1:5" s="2" customFormat="1" ht="38.25" customHeight="1">
      <c r="A126" s="19" t="s">
        <v>231</v>
      </c>
      <c r="B126" s="8" t="s">
        <v>232</v>
      </c>
      <c r="C126" s="16">
        <f>C127</f>
        <v>893.9</v>
      </c>
      <c r="D126" s="16">
        <f>D127</f>
        <v>1797</v>
      </c>
      <c r="E126" s="16">
        <f>E127</f>
        <v>1748</v>
      </c>
    </row>
    <row r="127" spans="1:5" s="2" customFormat="1" ht="51" customHeight="1">
      <c r="A127" s="19" t="s">
        <v>233</v>
      </c>
      <c r="B127" s="8" t="s">
        <v>234</v>
      </c>
      <c r="C127" s="16">
        <v>893.9</v>
      </c>
      <c r="D127" s="16">
        <v>1797</v>
      </c>
      <c r="E127" s="16">
        <v>1748</v>
      </c>
    </row>
    <row r="128" spans="1:5" s="2" customFormat="1" ht="33.75" customHeight="1">
      <c r="A128" s="19" t="s">
        <v>235</v>
      </c>
      <c r="B128" s="8" t="s">
        <v>236</v>
      </c>
      <c r="C128" s="16">
        <f>C129</f>
        <v>8000</v>
      </c>
      <c r="D128" s="16">
        <f>D129</f>
        <v>0</v>
      </c>
      <c r="E128" s="16">
        <f>E129</f>
        <v>0</v>
      </c>
    </row>
    <row r="129" spans="1:5" s="2" customFormat="1" ht="46.5" customHeight="1">
      <c r="A129" s="19" t="s">
        <v>237</v>
      </c>
      <c r="B129" s="8" t="s">
        <v>238</v>
      </c>
      <c r="C129" s="16">
        <v>8000</v>
      </c>
      <c r="D129" s="16">
        <v>0</v>
      </c>
      <c r="E129" s="16">
        <v>0</v>
      </c>
    </row>
    <row r="130" spans="1:5" s="2" customFormat="1" ht="120.75" customHeight="1">
      <c r="A130" s="17" t="s">
        <v>239</v>
      </c>
      <c r="B130" s="8" t="s">
        <v>240</v>
      </c>
      <c r="C130" s="16">
        <f>C131</f>
        <v>22486</v>
      </c>
      <c r="D130" s="16">
        <f>D131</f>
        <v>28827</v>
      </c>
      <c r="E130" s="16">
        <f>E131</f>
        <v>28827</v>
      </c>
    </row>
    <row r="131" spans="1:5" s="2" customFormat="1" ht="138.75" customHeight="1">
      <c r="A131" s="17" t="s">
        <v>241</v>
      </c>
      <c r="B131" s="8" t="s">
        <v>242</v>
      </c>
      <c r="C131" s="16">
        <v>22486</v>
      </c>
      <c r="D131" s="16">
        <v>28827</v>
      </c>
      <c r="E131" s="16">
        <v>28827</v>
      </c>
    </row>
    <row r="132" spans="1:5" s="2" customFormat="1" ht="44.25" customHeight="1">
      <c r="A132" s="17" t="s">
        <v>243</v>
      </c>
      <c r="B132" s="8" t="s">
        <v>244</v>
      </c>
      <c r="C132" s="16">
        <f>C133</f>
        <v>82233.5</v>
      </c>
      <c r="D132" s="16">
        <f>D133</f>
        <v>104075.5</v>
      </c>
      <c r="E132" s="16">
        <f>E133</f>
        <v>75143.3</v>
      </c>
    </row>
    <row r="133" spans="1:5" s="2" customFormat="1" ht="48.75" customHeight="1">
      <c r="A133" s="17" t="s">
        <v>245</v>
      </c>
      <c r="B133" s="8" t="s">
        <v>246</v>
      </c>
      <c r="C133" s="16">
        <f>82233.5</f>
        <v>82233.5</v>
      </c>
      <c r="D133" s="16">
        <v>104075.5</v>
      </c>
      <c r="E133" s="16">
        <v>75143.3</v>
      </c>
    </row>
    <row r="134" spans="1:5" s="2" customFormat="1" ht="45" customHeight="1">
      <c r="A134" s="17" t="s">
        <v>247</v>
      </c>
      <c r="B134" s="8" t="s">
        <v>248</v>
      </c>
      <c r="C134" s="16">
        <f>C135</f>
        <v>591618.7</v>
      </c>
      <c r="D134" s="16">
        <f>D135</f>
        <v>62331</v>
      </c>
      <c r="E134" s="16">
        <f>E135</f>
        <v>71600.7</v>
      </c>
    </row>
    <row r="135" spans="1:5" s="2" customFormat="1" ht="49.5" customHeight="1">
      <c r="A135" s="17" t="s">
        <v>249</v>
      </c>
      <c r="B135" s="8" t="s">
        <v>250</v>
      </c>
      <c r="C135" s="16">
        <f>C137+C138</f>
        <v>591618.7</v>
      </c>
      <c r="D135" s="16">
        <f>D137+D138</f>
        <v>62331</v>
      </c>
      <c r="E135" s="16">
        <f>E137+E138</f>
        <v>71600.7</v>
      </c>
    </row>
    <row r="136" spans="1:5" s="2" customFormat="1" ht="15" customHeight="1">
      <c r="A136" s="17" t="s">
        <v>119</v>
      </c>
      <c r="B136" s="8"/>
      <c r="C136" s="16"/>
      <c r="D136" s="16"/>
      <c r="E136" s="16"/>
    </row>
    <row r="137" spans="1:5" s="2" customFormat="1" ht="75" customHeight="1">
      <c r="A137" s="17" t="s">
        <v>251</v>
      </c>
      <c r="B137" s="8" t="s">
        <v>250</v>
      </c>
      <c r="C137" s="16">
        <v>7458.6</v>
      </c>
      <c r="D137" s="16">
        <v>62331</v>
      </c>
      <c r="E137" s="16">
        <v>71600.7</v>
      </c>
    </row>
    <row r="138" spans="1:5" s="2" customFormat="1" ht="90" customHeight="1">
      <c r="A138" s="17" t="s">
        <v>252</v>
      </c>
      <c r="B138" s="8" t="s">
        <v>250</v>
      </c>
      <c r="C138" s="16">
        <f>541092+191983.7-148915.6</f>
        <v>584160.1</v>
      </c>
      <c r="D138" s="16">
        <v>0</v>
      </c>
      <c r="E138" s="16">
        <v>0</v>
      </c>
    </row>
    <row r="139" spans="1:5" s="2" customFormat="1" ht="15" customHeight="1">
      <c r="A139" s="17" t="s">
        <v>253</v>
      </c>
      <c r="B139" s="8" t="s">
        <v>254</v>
      </c>
      <c r="C139" s="16">
        <f>C140</f>
        <v>153207.3</v>
      </c>
      <c r="D139" s="16">
        <f>D140</f>
        <v>192474.9</v>
      </c>
      <c r="E139" s="16">
        <f>E140</f>
        <v>120093.3</v>
      </c>
    </row>
    <row r="140" spans="1:5" s="2" customFormat="1" ht="15" customHeight="1">
      <c r="A140" s="17" t="s">
        <v>255</v>
      </c>
      <c r="B140" s="8" t="s">
        <v>256</v>
      </c>
      <c r="C140" s="16">
        <f>C142+C143+C144+C145+C146+C147+C148+C149+C150+C151+C152+C153+C154+C155+C156+C157+C158+C159+C160+C161+C162+C163</f>
        <v>153207.3</v>
      </c>
      <c r="D140" s="16">
        <f>D142+D143+D144+D145+D146+D147+D148+D149+D150+D151+D152+D153+D154+D155+D156+D157+D158+D159+D160+D161+D162+D163</f>
        <v>192474.9</v>
      </c>
      <c r="E140" s="16">
        <f>E142+E143+E144+E145+E146+E147+E148+E149+E150+E151+E152+E153+E154+E155+E156+E157+E158+E159+E160+E161+E162+E163</f>
        <v>120093.3</v>
      </c>
    </row>
    <row r="141" spans="1:5" s="2" customFormat="1" ht="15" customHeight="1">
      <c r="A141" s="19" t="s">
        <v>119</v>
      </c>
      <c r="B141" s="8"/>
      <c r="C141" s="16"/>
      <c r="D141" s="16"/>
      <c r="E141" s="16"/>
    </row>
    <row r="142" spans="1:5" s="2" customFormat="1" ht="75" customHeight="1">
      <c r="A142" s="19" t="s">
        <v>257</v>
      </c>
      <c r="B142" s="8" t="s">
        <v>256</v>
      </c>
      <c r="C142" s="16">
        <v>0</v>
      </c>
      <c r="D142" s="16">
        <v>0</v>
      </c>
      <c r="E142" s="16">
        <v>94540</v>
      </c>
    </row>
    <row r="143" spans="1:5" s="2" customFormat="1" ht="90" customHeight="1">
      <c r="A143" s="19" t="s">
        <v>258</v>
      </c>
      <c r="B143" s="8" t="s">
        <v>256</v>
      </c>
      <c r="C143" s="16">
        <v>0</v>
      </c>
      <c r="D143" s="16">
        <v>281.3</v>
      </c>
      <c r="E143" s="16">
        <v>286.3</v>
      </c>
    </row>
    <row r="144" spans="1:5" s="2" customFormat="1" ht="45" customHeight="1">
      <c r="A144" s="19" t="s">
        <v>259</v>
      </c>
      <c r="B144" s="8" t="s">
        <v>256</v>
      </c>
      <c r="C144" s="16">
        <v>2848</v>
      </c>
      <c r="D144" s="16">
        <v>2848</v>
      </c>
      <c r="E144" s="16">
        <v>2848</v>
      </c>
    </row>
    <row r="145" spans="1:6" s="2" customFormat="1" ht="45" customHeight="1">
      <c r="A145" s="19" t="s">
        <v>260</v>
      </c>
      <c r="B145" s="8" t="s">
        <v>256</v>
      </c>
      <c r="C145" s="16">
        <f>309-118</f>
        <v>191</v>
      </c>
      <c r="D145" s="16">
        <f>309-118</f>
        <v>191</v>
      </c>
      <c r="E145" s="16">
        <f>309-118</f>
        <v>191</v>
      </c>
      <c r="F145" s="1"/>
    </row>
    <row r="146" spans="1:5" s="2" customFormat="1" ht="45" customHeight="1">
      <c r="A146" s="19" t="s">
        <v>261</v>
      </c>
      <c r="B146" s="8" t="s">
        <v>256</v>
      </c>
      <c r="C146" s="16">
        <f>4766.2-1804</f>
        <v>2962.2</v>
      </c>
      <c r="D146" s="16">
        <v>0</v>
      </c>
      <c r="E146" s="16">
        <v>0</v>
      </c>
    </row>
    <row r="147" spans="1:5" s="2" customFormat="1" ht="189.75" customHeight="1">
      <c r="A147" s="19" t="s">
        <v>262</v>
      </c>
      <c r="B147" s="8" t="s">
        <v>256</v>
      </c>
      <c r="C147" s="16">
        <v>0</v>
      </c>
      <c r="D147" s="16">
        <v>442.8</v>
      </c>
      <c r="E147" s="16">
        <v>0</v>
      </c>
    </row>
    <row r="148" spans="1:5" s="2" customFormat="1" ht="120" customHeight="1">
      <c r="A148" s="19" t="s">
        <v>263</v>
      </c>
      <c r="B148" s="8" t="s">
        <v>256</v>
      </c>
      <c r="C148" s="16">
        <f>203-43</f>
        <v>160</v>
      </c>
      <c r="D148" s="16">
        <v>205</v>
      </c>
      <c r="E148" s="16">
        <v>222</v>
      </c>
    </row>
    <row r="149" spans="1:5" s="2" customFormat="1" ht="60" customHeight="1">
      <c r="A149" s="19" t="s">
        <v>264</v>
      </c>
      <c r="B149" s="8" t="s">
        <v>256</v>
      </c>
      <c r="C149" s="16">
        <v>0</v>
      </c>
      <c r="D149" s="16">
        <v>0</v>
      </c>
      <c r="E149" s="16">
        <v>2336</v>
      </c>
    </row>
    <row r="150" spans="1:5" s="2" customFormat="1" ht="75" customHeight="1">
      <c r="A150" s="19" t="s">
        <v>265</v>
      </c>
      <c r="B150" s="8" t="s">
        <v>256</v>
      </c>
      <c r="C150" s="16">
        <v>0</v>
      </c>
      <c r="D150" s="16">
        <v>12338</v>
      </c>
      <c r="E150" s="16">
        <v>0</v>
      </c>
    </row>
    <row r="151" spans="1:5" s="2" customFormat="1" ht="105" customHeight="1">
      <c r="A151" s="19" t="s">
        <v>266</v>
      </c>
      <c r="B151" s="8" t="s">
        <v>256</v>
      </c>
      <c r="C151" s="16">
        <v>19574</v>
      </c>
      <c r="D151" s="16">
        <f>17725+1945</f>
        <v>19670</v>
      </c>
      <c r="E151" s="16">
        <f>17725+1945</f>
        <v>19670</v>
      </c>
    </row>
    <row r="152" spans="1:5" s="2" customFormat="1" ht="60" customHeight="1">
      <c r="A152" s="19" t="s">
        <v>267</v>
      </c>
      <c r="B152" s="8" t="s">
        <v>256</v>
      </c>
      <c r="C152" s="16">
        <v>15200</v>
      </c>
      <c r="D152" s="16">
        <v>0</v>
      </c>
      <c r="E152" s="16">
        <v>0</v>
      </c>
    </row>
    <row r="153" spans="1:5" s="2" customFormat="1" ht="30" customHeight="1">
      <c r="A153" s="19" t="s">
        <v>268</v>
      </c>
      <c r="B153" s="8" t="s">
        <v>256</v>
      </c>
      <c r="C153" s="16">
        <f>9103+11995.1</f>
        <v>21098.1</v>
      </c>
      <c r="D153" s="16">
        <v>0</v>
      </c>
      <c r="E153" s="16">
        <v>0</v>
      </c>
    </row>
    <row r="154" spans="1:5" s="2" customFormat="1" ht="75" customHeight="1">
      <c r="A154" s="19" t="s">
        <v>269</v>
      </c>
      <c r="B154" s="8" t="s">
        <v>256</v>
      </c>
      <c r="C154" s="16">
        <f>8071.2+0.1-121.1</f>
        <v>7950.2</v>
      </c>
      <c r="D154" s="16">
        <v>0</v>
      </c>
      <c r="E154" s="16">
        <v>0</v>
      </c>
    </row>
    <row r="155" spans="1:5" s="2" customFormat="1" ht="45" customHeight="1">
      <c r="A155" s="19" t="s">
        <v>270</v>
      </c>
      <c r="B155" s="8" t="s">
        <v>256</v>
      </c>
      <c r="C155" s="16">
        <f>746.1+1239.1</f>
        <v>1985.1999999999998</v>
      </c>
      <c r="D155" s="16">
        <v>0</v>
      </c>
      <c r="E155" s="16">
        <v>0</v>
      </c>
    </row>
    <row r="156" spans="1:5" s="2" customFormat="1" ht="165" customHeight="1">
      <c r="A156" s="19" t="s">
        <v>271</v>
      </c>
      <c r="B156" s="8" t="s">
        <v>256</v>
      </c>
      <c r="C156" s="16">
        <v>180</v>
      </c>
      <c r="D156" s="16">
        <v>0</v>
      </c>
      <c r="E156" s="16">
        <v>0</v>
      </c>
    </row>
    <row r="157" spans="1:5" s="2" customFormat="1" ht="30" customHeight="1">
      <c r="A157" s="19" t="s">
        <v>272</v>
      </c>
      <c r="B157" s="8" t="s">
        <v>256</v>
      </c>
      <c r="C157" s="16">
        <f>1886-33</f>
        <v>1853</v>
      </c>
      <c r="D157" s="16">
        <v>0</v>
      </c>
      <c r="E157" s="16">
        <v>0</v>
      </c>
    </row>
    <row r="158" spans="1:5" s="2" customFormat="1" ht="45" customHeight="1">
      <c r="A158" s="19" t="s">
        <v>273</v>
      </c>
      <c r="B158" s="8" t="s">
        <v>256</v>
      </c>
      <c r="C158" s="16">
        <f>1183.6+7834.9</f>
        <v>9018.5</v>
      </c>
      <c r="D158" s="16">
        <v>0</v>
      </c>
      <c r="E158" s="16">
        <v>0</v>
      </c>
    </row>
    <row r="159" spans="1:5" s="2" customFormat="1" ht="60" customHeight="1">
      <c r="A159" s="19" t="s">
        <v>274</v>
      </c>
      <c r="B159" s="8" t="s">
        <v>256</v>
      </c>
      <c r="C159" s="16">
        <v>14425.5</v>
      </c>
      <c r="D159" s="16">
        <v>0</v>
      </c>
      <c r="E159" s="16">
        <v>0</v>
      </c>
    </row>
    <row r="160" spans="1:5" s="2" customFormat="1" ht="150" customHeight="1">
      <c r="A160" s="19" t="s">
        <v>275</v>
      </c>
      <c r="B160" s="8" t="s">
        <v>256</v>
      </c>
      <c r="C160" s="16">
        <v>67.5</v>
      </c>
      <c r="D160" s="16">
        <v>0</v>
      </c>
      <c r="E160" s="16">
        <v>0</v>
      </c>
    </row>
    <row r="161" spans="1:5" s="2" customFormat="1" ht="60" customHeight="1">
      <c r="A161" s="19" t="s">
        <v>276</v>
      </c>
      <c r="B161" s="8" t="s">
        <v>256</v>
      </c>
      <c r="C161" s="16">
        <v>394.1</v>
      </c>
      <c r="D161" s="16">
        <v>0</v>
      </c>
      <c r="E161" s="16">
        <v>0</v>
      </c>
    </row>
    <row r="162" spans="1:5" s="2" customFormat="1" ht="60" customHeight="1">
      <c r="A162" s="19" t="s">
        <v>277</v>
      </c>
      <c r="B162" s="8" t="s">
        <v>256</v>
      </c>
      <c r="C162" s="16">
        <v>1956</v>
      </c>
      <c r="D162" s="16">
        <v>0</v>
      </c>
      <c r="E162" s="16">
        <v>0</v>
      </c>
    </row>
    <row r="163" spans="1:5" s="2" customFormat="1" ht="60" customHeight="1">
      <c r="A163" s="19" t="s">
        <v>278</v>
      </c>
      <c r="B163" s="8" t="s">
        <v>256</v>
      </c>
      <c r="C163" s="16">
        <f>53344</f>
        <v>53344</v>
      </c>
      <c r="D163" s="16">
        <f>156498.8</f>
        <v>156498.8</v>
      </c>
      <c r="E163" s="16">
        <v>0</v>
      </c>
    </row>
    <row r="164" spans="1:5" ht="31.5" customHeight="1">
      <c r="A164" s="18" t="s">
        <v>279</v>
      </c>
      <c r="B164" s="11" t="s">
        <v>280</v>
      </c>
      <c r="C164" s="14">
        <f>C170+C182+C198+C165+C186+C184+C192+C188+C196+C190+C194</f>
        <v>851452</v>
      </c>
      <c r="D164" s="14">
        <f>D170+D182+D198+D165+D186+D184+D192+D188+D196+D190+D194</f>
        <v>854323</v>
      </c>
      <c r="E164" s="14">
        <f>E170+E182+E198+E165+E186+E184+E192+E188+E196+E190+E194</f>
        <v>855942</v>
      </c>
    </row>
    <row r="165" spans="1:5" ht="45" customHeight="1">
      <c r="A165" s="17" t="s">
        <v>281</v>
      </c>
      <c r="B165" s="8" t="s">
        <v>282</v>
      </c>
      <c r="C165" s="16">
        <f>C166</f>
        <v>16879</v>
      </c>
      <c r="D165" s="16">
        <f>D166</f>
        <v>17423</v>
      </c>
      <c r="E165" s="16">
        <f>E166</f>
        <v>18004</v>
      </c>
    </row>
    <row r="166" spans="1:5" ht="45" customHeight="1">
      <c r="A166" s="19" t="s">
        <v>283</v>
      </c>
      <c r="B166" s="8" t="s">
        <v>284</v>
      </c>
      <c r="C166" s="16">
        <f>C168+C169</f>
        <v>16879</v>
      </c>
      <c r="D166" s="16">
        <f>D168+D169</f>
        <v>17423</v>
      </c>
      <c r="E166" s="16">
        <f>E168+E169</f>
        <v>18004</v>
      </c>
    </row>
    <row r="167" spans="1:5" ht="15" customHeight="1">
      <c r="A167" s="19" t="s">
        <v>285</v>
      </c>
      <c r="B167" s="8"/>
      <c r="C167" s="16"/>
      <c r="D167" s="16"/>
      <c r="E167" s="16"/>
    </row>
    <row r="168" spans="1:5" ht="30" customHeight="1">
      <c r="A168" s="23" t="s">
        <v>286</v>
      </c>
      <c r="B168" s="8" t="s">
        <v>284</v>
      </c>
      <c r="C168" s="16">
        <v>14730</v>
      </c>
      <c r="D168" s="16">
        <v>15274</v>
      </c>
      <c r="E168" s="16">
        <v>15855</v>
      </c>
    </row>
    <row r="169" spans="1:5" ht="30" customHeight="1">
      <c r="A169" s="23" t="s">
        <v>287</v>
      </c>
      <c r="B169" s="8" t="s">
        <v>284</v>
      </c>
      <c r="C169" s="16">
        <v>2149</v>
      </c>
      <c r="D169" s="16">
        <v>2149</v>
      </c>
      <c r="E169" s="16">
        <v>2149</v>
      </c>
    </row>
    <row r="170" spans="1:5" ht="45.75" customHeight="1">
      <c r="A170" s="17" t="s">
        <v>288</v>
      </c>
      <c r="B170" s="8" t="s">
        <v>289</v>
      </c>
      <c r="C170" s="16">
        <f>C171</f>
        <v>12336</v>
      </c>
      <c r="D170" s="16">
        <f>D171</f>
        <v>11519</v>
      </c>
      <c r="E170" s="16">
        <f>E171</f>
        <v>11520</v>
      </c>
    </row>
    <row r="171" spans="1:5" ht="48" customHeight="1">
      <c r="A171" s="19" t="s">
        <v>290</v>
      </c>
      <c r="B171" s="8" t="s">
        <v>291</v>
      </c>
      <c r="C171" s="16">
        <f>C173+C175+C174+C176+C177+C178+C179+C180+C181</f>
        <v>12336</v>
      </c>
      <c r="D171" s="16">
        <f>D173+D175+D174+D176+D177+D178+D179+D180+D181</f>
        <v>11519</v>
      </c>
      <c r="E171" s="16">
        <f>E173+E175+E174+E176+E177+E178+E179+E180+E181</f>
        <v>11520</v>
      </c>
    </row>
    <row r="172" spans="1:5" ht="15" customHeight="1">
      <c r="A172" s="19" t="s">
        <v>119</v>
      </c>
      <c r="B172" s="8"/>
      <c r="C172" s="16"/>
      <c r="D172" s="16"/>
      <c r="E172" s="16"/>
    </row>
    <row r="173" spans="1:5" ht="120" customHeight="1">
      <c r="A173" s="17" t="s">
        <v>292</v>
      </c>
      <c r="B173" s="8" t="s">
        <v>291</v>
      </c>
      <c r="C173" s="16">
        <v>1629</v>
      </c>
      <c r="D173" s="16">
        <v>1619</v>
      </c>
      <c r="E173" s="16">
        <v>1620</v>
      </c>
    </row>
    <row r="174" spans="1:5" ht="105" customHeight="1">
      <c r="A174" s="17" t="s">
        <v>293</v>
      </c>
      <c r="B174" s="8" t="s">
        <v>291</v>
      </c>
      <c r="C174" s="16">
        <v>2195</v>
      </c>
      <c r="D174" s="16">
        <v>2195</v>
      </c>
      <c r="E174" s="16">
        <v>2195</v>
      </c>
    </row>
    <row r="175" spans="1:5" ht="120" customHeight="1">
      <c r="A175" s="17" t="s">
        <v>294</v>
      </c>
      <c r="B175" s="8" t="s">
        <v>291</v>
      </c>
      <c r="C175" s="16">
        <v>13</v>
      </c>
      <c r="D175" s="16">
        <v>13</v>
      </c>
      <c r="E175" s="16">
        <v>13</v>
      </c>
    </row>
    <row r="176" spans="1:5" s="2" customFormat="1" ht="186" customHeight="1">
      <c r="A176" s="17" t="s">
        <v>295</v>
      </c>
      <c r="B176" s="8" t="s">
        <v>291</v>
      </c>
      <c r="C176" s="16">
        <v>3794</v>
      </c>
      <c r="D176" s="16">
        <v>3794</v>
      </c>
      <c r="E176" s="16">
        <v>3794</v>
      </c>
    </row>
    <row r="177" spans="1:5" s="2" customFormat="1" ht="109.5" customHeight="1">
      <c r="A177" s="17" t="s">
        <v>296</v>
      </c>
      <c r="B177" s="8" t="s">
        <v>291</v>
      </c>
      <c r="C177" s="16">
        <f>1137+807</f>
        <v>1944</v>
      </c>
      <c r="D177" s="16">
        <v>1137</v>
      </c>
      <c r="E177" s="16">
        <v>1137</v>
      </c>
    </row>
    <row r="178" spans="1:5" s="2" customFormat="1" ht="91.5" customHeight="1">
      <c r="A178" s="17" t="s">
        <v>297</v>
      </c>
      <c r="B178" s="8" t="s">
        <v>291</v>
      </c>
      <c r="C178" s="16">
        <v>662</v>
      </c>
      <c r="D178" s="16">
        <v>662</v>
      </c>
      <c r="E178" s="16">
        <v>662</v>
      </c>
    </row>
    <row r="179" spans="1:5" s="2" customFormat="1" ht="95.25" customHeight="1">
      <c r="A179" s="17" t="s">
        <v>298</v>
      </c>
      <c r="B179" s="8" t="s">
        <v>291</v>
      </c>
      <c r="C179" s="16">
        <v>984</v>
      </c>
      <c r="D179" s="16">
        <v>984</v>
      </c>
      <c r="E179" s="16">
        <v>984</v>
      </c>
    </row>
    <row r="180" spans="1:5" s="2" customFormat="1" ht="210" customHeight="1">
      <c r="A180" s="17" t="s">
        <v>299</v>
      </c>
      <c r="B180" s="8" t="s">
        <v>291</v>
      </c>
      <c r="C180" s="16">
        <v>478</v>
      </c>
      <c r="D180" s="16">
        <v>478</v>
      </c>
      <c r="E180" s="16">
        <v>478</v>
      </c>
    </row>
    <row r="181" spans="1:5" s="2" customFormat="1" ht="121.5" customHeight="1">
      <c r="A181" s="17" t="s">
        <v>300</v>
      </c>
      <c r="B181" s="8" t="s">
        <v>291</v>
      </c>
      <c r="C181" s="16">
        <v>637</v>
      </c>
      <c r="D181" s="16">
        <v>637</v>
      </c>
      <c r="E181" s="16">
        <v>637</v>
      </c>
    </row>
    <row r="182" spans="1:5" s="2" customFormat="1" ht="90" customHeight="1">
      <c r="A182" s="17" t="s">
        <v>301</v>
      </c>
      <c r="B182" s="9" t="s">
        <v>302</v>
      </c>
      <c r="C182" s="16">
        <f>C183</f>
        <v>18651</v>
      </c>
      <c r="D182" s="16">
        <f>D183</f>
        <v>18651</v>
      </c>
      <c r="E182" s="16">
        <f>E183</f>
        <v>18651</v>
      </c>
    </row>
    <row r="183" spans="1:5" s="2" customFormat="1" ht="90" customHeight="1">
      <c r="A183" s="17" t="s">
        <v>303</v>
      </c>
      <c r="B183" s="9" t="s">
        <v>304</v>
      </c>
      <c r="C183" s="16">
        <v>18651</v>
      </c>
      <c r="D183" s="16">
        <v>18651</v>
      </c>
      <c r="E183" s="16">
        <v>18651</v>
      </c>
    </row>
    <row r="184" spans="1:5" ht="77.25" customHeight="1">
      <c r="A184" s="24" t="s">
        <v>305</v>
      </c>
      <c r="B184" s="9" t="s">
        <v>306</v>
      </c>
      <c r="C184" s="16">
        <f>C185</f>
        <v>9621</v>
      </c>
      <c r="D184" s="16">
        <f>D185</f>
        <v>5420</v>
      </c>
      <c r="E184" s="16">
        <f>E185</f>
        <v>8130</v>
      </c>
    </row>
    <row r="185" spans="1:5" ht="75" customHeight="1">
      <c r="A185" s="17" t="s">
        <v>307</v>
      </c>
      <c r="B185" s="9" t="s">
        <v>308</v>
      </c>
      <c r="C185" s="16">
        <f>8130+813+678</f>
        <v>9621</v>
      </c>
      <c r="D185" s="16">
        <v>5420</v>
      </c>
      <c r="E185" s="16">
        <v>8130</v>
      </c>
    </row>
    <row r="186" spans="1:5" ht="45" customHeight="1">
      <c r="A186" s="17" t="s">
        <v>309</v>
      </c>
      <c r="B186" s="9" t="s">
        <v>310</v>
      </c>
      <c r="C186" s="16">
        <f>C187</f>
        <v>4802</v>
      </c>
      <c r="D186" s="16">
        <f>D187</f>
        <v>4802</v>
      </c>
      <c r="E186" s="16">
        <f>E187</f>
        <v>4802</v>
      </c>
    </row>
    <row r="187" spans="1:5" ht="45" customHeight="1">
      <c r="A187" s="17" t="s">
        <v>311</v>
      </c>
      <c r="B187" s="9" t="s">
        <v>312</v>
      </c>
      <c r="C187" s="16">
        <v>4802</v>
      </c>
      <c r="D187" s="16">
        <v>4802</v>
      </c>
      <c r="E187" s="16">
        <v>4802</v>
      </c>
    </row>
    <row r="188" spans="1:5" ht="60" customHeight="1">
      <c r="A188" s="23" t="s">
        <v>313</v>
      </c>
      <c r="B188" s="9" t="s">
        <v>314</v>
      </c>
      <c r="C188" s="16">
        <f>C189</f>
        <v>1</v>
      </c>
      <c r="D188" s="16">
        <f>D189</f>
        <v>485</v>
      </c>
      <c r="E188" s="16">
        <f>E189</f>
        <v>44</v>
      </c>
    </row>
    <row r="189" spans="1:5" ht="75" customHeight="1">
      <c r="A189" s="23" t="s">
        <v>315</v>
      </c>
      <c r="B189" s="9" t="s">
        <v>316</v>
      </c>
      <c r="C189" s="16">
        <f>2-1</f>
        <v>1</v>
      </c>
      <c r="D189" s="16">
        <v>485</v>
      </c>
      <c r="E189" s="16">
        <v>44</v>
      </c>
    </row>
    <row r="190" spans="1:5" ht="60" customHeight="1">
      <c r="A190" s="23" t="s">
        <v>317</v>
      </c>
      <c r="B190" s="9" t="s">
        <v>318</v>
      </c>
      <c r="C190" s="16">
        <f>C191</f>
        <v>1201</v>
      </c>
      <c r="D190" s="16">
        <f>D191</f>
        <v>0</v>
      </c>
      <c r="E190" s="16">
        <f>E191</f>
        <v>0</v>
      </c>
    </row>
    <row r="191" spans="1:5" ht="75" customHeight="1">
      <c r="A191" s="23" t="s">
        <v>319</v>
      </c>
      <c r="B191" s="9" t="s">
        <v>320</v>
      </c>
      <c r="C191" s="16">
        <v>1201</v>
      </c>
      <c r="D191" s="16">
        <v>0</v>
      </c>
      <c r="E191" s="16">
        <v>0</v>
      </c>
    </row>
    <row r="192" spans="1:5" ht="75" customHeight="1">
      <c r="A192" s="17" t="s">
        <v>321</v>
      </c>
      <c r="B192" s="9" t="s">
        <v>322</v>
      </c>
      <c r="C192" s="16">
        <f>C193</f>
        <v>0</v>
      </c>
      <c r="D192" s="16">
        <f>D193</f>
        <v>1232</v>
      </c>
      <c r="E192" s="16">
        <f>E193</f>
        <v>0</v>
      </c>
    </row>
    <row r="193" spans="1:5" ht="90" customHeight="1">
      <c r="A193" s="17" t="s">
        <v>323</v>
      </c>
      <c r="B193" s="9" t="s">
        <v>324</v>
      </c>
      <c r="C193" s="16">
        <v>0</v>
      </c>
      <c r="D193" s="16">
        <v>1232</v>
      </c>
      <c r="E193" s="16">
        <v>0</v>
      </c>
    </row>
    <row r="194" spans="1:5" ht="75" customHeight="1">
      <c r="A194" s="17" t="s">
        <v>325</v>
      </c>
      <c r="B194" s="9" t="s">
        <v>326</v>
      </c>
      <c r="C194" s="16">
        <f>C195</f>
        <v>19842</v>
      </c>
      <c r="D194" s="16">
        <f>D195</f>
        <v>19842</v>
      </c>
      <c r="E194" s="16">
        <f>E195</f>
        <v>19842</v>
      </c>
    </row>
    <row r="195" spans="1:5" ht="75" customHeight="1">
      <c r="A195" s="17" t="s">
        <v>327</v>
      </c>
      <c r="B195" s="9" t="s">
        <v>328</v>
      </c>
      <c r="C195" s="16">
        <v>19842</v>
      </c>
      <c r="D195" s="16">
        <v>19842</v>
      </c>
      <c r="E195" s="16">
        <v>19842</v>
      </c>
    </row>
    <row r="196" spans="1:5" ht="30" customHeight="1">
      <c r="A196" s="17" t="s">
        <v>329</v>
      </c>
      <c r="B196" s="9" t="s">
        <v>330</v>
      </c>
      <c r="C196" s="16">
        <f>C197</f>
        <v>657</v>
      </c>
      <c r="D196" s="16">
        <f>D197</f>
        <v>0</v>
      </c>
      <c r="E196" s="16">
        <f>E197</f>
        <v>0</v>
      </c>
    </row>
    <row r="197" spans="1:5" ht="45" customHeight="1">
      <c r="A197" s="17" t="s">
        <v>331</v>
      </c>
      <c r="B197" s="9" t="s">
        <v>332</v>
      </c>
      <c r="C197" s="16">
        <f>1958-1301</f>
        <v>657</v>
      </c>
      <c r="D197" s="16">
        <v>0</v>
      </c>
      <c r="E197" s="16">
        <v>0</v>
      </c>
    </row>
    <row r="198" spans="1:5" ht="20.25" customHeight="1">
      <c r="A198" s="23" t="s">
        <v>333</v>
      </c>
      <c r="B198" s="9" t="s">
        <v>334</v>
      </c>
      <c r="C198" s="16">
        <f>C199</f>
        <v>767462</v>
      </c>
      <c r="D198" s="16">
        <f>D199</f>
        <v>774949</v>
      </c>
      <c r="E198" s="16">
        <f>E199</f>
        <v>774949</v>
      </c>
    </row>
    <row r="199" spans="1:5" ht="22.5" customHeight="1">
      <c r="A199" s="23" t="s">
        <v>335</v>
      </c>
      <c r="B199" s="9" t="s">
        <v>336</v>
      </c>
      <c r="C199" s="16">
        <f>C201+C202</f>
        <v>767462</v>
      </c>
      <c r="D199" s="16">
        <f>D201+D202</f>
        <v>774949</v>
      </c>
      <c r="E199" s="16">
        <f>E201+E202</f>
        <v>774949</v>
      </c>
    </row>
    <row r="200" spans="1:5" ht="15" customHeight="1">
      <c r="A200" s="23" t="s">
        <v>119</v>
      </c>
      <c r="B200" s="9"/>
      <c r="C200" s="16"/>
      <c r="D200" s="16"/>
      <c r="E200" s="16"/>
    </row>
    <row r="201" spans="1:5" ht="225.75" customHeight="1">
      <c r="A201" s="17" t="s">
        <v>337</v>
      </c>
      <c r="B201" s="9" t="s">
        <v>336</v>
      </c>
      <c r="C201" s="16">
        <f>426387+602+8288</f>
        <v>435277</v>
      </c>
      <c r="D201" s="16">
        <v>426387</v>
      </c>
      <c r="E201" s="16">
        <v>426387</v>
      </c>
    </row>
    <row r="202" spans="1:5" ht="174.75" customHeight="1">
      <c r="A202" s="25" t="s">
        <v>338</v>
      </c>
      <c r="B202" s="9" t="s">
        <v>336</v>
      </c>
      <c r="C202" s="16">
        <f>348562-16377</f>
        <v>332185</v>
      </c>
      <c r="D202" s="16">
        <v>348562</v>
      </c>
      <c r="E202" s="16">
        <v>348562</v>
      </c>
    </row>
    <row r="203" spans="1:5" ht="21" customHeight="1">
      <c r="A203" s="26" t="s">
        <v>339</v>
      </c>
      <c r="B203" s="27" t="s">
        <v>340</v>
      </c>
      <c r="C203" s="14">
        <f aca="true" t="shared" si="24" ref="C203:C204">C204</f>
        <v>6877</v>
      </c>
      <c r="D203" s="14">
        <v>0</v>
      </c>
      <c r="E203" s="14">
        <v>0</v>
      </c>
    </row>
    <row r="204" spans="1:5" ht="36.75" customHeight="1">
      <c r="A204" s="25" t="s">
        <v>341</v>
      </c>
      <c r="B204" s="9" t="s">
        <v>342</v>
      </c>
      <c r="C204" s="16">
        <f t="shared" si="24"/>
        <v>6877</v>
      </c>
      <c r="D204" s="16">
        <v>0</v>
      </c>
      <c r="E204" s="16">
        <v>0</v>
      </c>
    </row>
    <row r="205" spans="1:5" ht="49.5" customHeight="1">
      <c r="A205" s="25" t="s">
        <v>341</v>
      </c>
      <c r="B205" s="9" t="s">
        <v>343</v>
      </c>
      <c r="C205" s="16">
        <f>6700+177</f>
        <v>6877</v>
      </c>
      <c r="D205" s="16">
        <v>0</v>
      </c>
      <c r="E205" s="16">
        <v>0</v>
      </c>
    </row>
    <row r="206" spans="1:5" ht="133.5" customHeight="1">
      <c r="A206" s="26" t="s">
        <v>344</v>
      </c>
      <c r="B206" s="27" t="s">
        <v>345</v>
      </c>
      <c r="C206" s="14">
        <f aca="true" t="shared" si="25" ref="C206:C207">C207</f>
        <v>1991.2</v>
      </c>
      <c r="D206" s="14">
        <f aca="true" t="shared" si="26" ref="D206:D207">D207</f>
        <v>0</v>
      </c>
      <c r="E206" s="14">
        <f aca="true" t="shared" si="27" ref="E206:E207">E207</f>
        <v>0</v>
      </c>
    </row>
    <row r="207" spans="1:5" ht="107.25" customHeight="1">
      <c r="A207" s="25" t="s">
        <v>346</v>
      </c>
      <c r="B207" s="9" t="s">
        <v>347</v>
      </c>
      <c r="C207" s="16">
        <f t="shared" si="25"/>
        <v>1991.2</v>
      </c>
      <c r="D207" s="16">
        <f t="shared" si="26"/>
        <v>0</v>
      </c>
      <c r="E207" s="16">
        <f t="shared" si="27"/>
        <v>0</v>
      </c>
    </row>
    <row r="208" spans="1:5" ht="51.75" customHeight="1">
      <c r="A208" s="25" t="s">
        <v>348</v>
      </c>
      <c r="B208" s="9" t="s">
        <v>349</v>
      </c>
      <c r="C208" s="16">
        <f>2407.9-416.7</f>
        <v>1991.2</v>
      </c>
      <c r="D208" s="16">
        <v>0</v>
      </c>
      <c r="E208" s="16">
        <v>0</v>
      </c>
    </row>
    <row r="209" spans="1:5" ht="22.5" customHeight="1">
      <c r="A209" s="18" t="s">
        <v>350</v>
      </c>
      <c r="B209" s="9"/>
      <c r="C209" s="14">
        <f>C112+C12</f>
        <v>3044131</v>
      </c>
      <c r="D209" s="14">
        <f>D112+D12</f>
        <v>2349732.3</v>
      </c>
      <c r="E209" s="14">
        <f>E112+E12</f>
        <v>2265895</v>
      </c>
    </row>
    <row r="210" spans="1:5" ht="51.75" customHeight="1">
      <c r="A210" s="17" t="s">
        <v>351</v>
      </c>
      <c r="B210" s="15"/>
      <c r="C210" s="16">
        <v>294422.4</v>
      </c>
      <c r="D210" s="16">
        <v>205640.1</v>
      </c>
      <c r="E210" s="16">
        <v>203927.9</v>
      </c>
    </row>
  </sheetData>
  <sheetProtection selectLockedCells="1" selectUnlockedCells="1"/>
  <mergeCells count="10">
    <mergeCell ref="B1:E1"/>
    <mergeCell ref="B2:E2"/>
    <mergeCell ref="B3:E3"/>
    <mergeCell ref="B4:E4"/>
    <mergeCell ref="A7:E7"/>
    <mergeCell ref="A8:E8"/>
    <mergeCell ref="A9:E9"/>
    <mergeCell ref="A10:A11"/>
    <mergeCell ref="B10:B11"/>
    <mergeCell ref="C10:E10"/>
  </mergeCells>
  <printOptions/>
  <pageMargins left="0.6694444444444444" right="0.19652777777777777" top="0.39375" bottom="0.2361111111111111" header="0.5118055555555555" footer="0.5118055555555555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Zaharova OI</dc:creator>
  <cp:keywords/>
  <dc:description>exif_MSED_c773f21228bbc005aca8db4f54dd7debe2d5116229f277b52b4c1c8706e82b78</dc:description>
  <cp:lastModifiedBy/>
  <dcterms:created xsi:type="dcterms:W3CDTF">2009-10-07T10:28:13Z</dcterms:created>
  <dcterms:modified xsi:type="dcterms:W3CDTF">2021-12-16T07:57:33Z</dcterms:modified>
  <cp:category/>
  <cp:version/>
  <cp:contentType/>
  <cp:contentStatus/>
  <cp:revision>1</cp:revision>
</cp:coreProperties>
</file>